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xr:revisionPtr revIDLastSave="0" documentId="8_{E557BF21-3762-43D2-B47C-071DF4CBE202}" xr6:coauthVersionLast="47" xr6:coauthVersionMax="47" xr10:uidLastSave="{00000000-0000-0000-0000-000000000000}"/>
  <bookViews>
    <workbookView xWindow="-110" yWindow="-110" windowWidth="19420" windowHeight="11500" activeTab="1" xr2:uid="{ABA1A37F-D9C3-4054-9CB9-11B9478E0D49}"/>
  </bookViews>
  <sheets>
    <sheet name="A. Project Proposal" sheetId="1" r:id="rId1"/>
    <sheet name="List of Green Lane Solutions" sheetId="4"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 l="1"/>
  <c r="M37" i="4"/>
  <c r="M36" i="4"/>
  <c r="M35" i="4"/>
  <c r="M34" i="4"/>
  <c r="M33" i="4"/>
  <c r="M32" i="4"/>
  <c r="M31" i="4"/>
  <c r="M30" i="4"/>
  <c r="M29" i="4"/>
  <c r="M28" i="4"/>
  <c r="M27" i="4"/>
  <c r="M26" i="4"/>
  <c r="M25" i="4"/>
  <c r="M24" i="4"/>
  <c r="M23" i="4"/>
  <c r="M22" i="4"/>
  <c r="M21" i="4"/>
  <c r="M18" i="4"/>
  <c r="M17" i="4"/>
  <c r="M16" i="4"/>
  <c r="M15" i="4"/>
  <c r="M14" i="4"/>
  <c r="M11" i="4"/>
  <c r="M10" i="4"/>
  <c r="M8" i="4"/>
  <c r="M7" i="4"/>
  <c r="M6" i="4"/>
  <c r="M5" i="4"/>
  <c r="M4" i="4"/>
  <c r="M3" i="4"/>
  <c r="J72" i="1"/>
  <c r="J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Danny Hoe (AIC)</author>
  </authors>
  <commentList>
    <comment ref="D31" authorId="0" shapeId="0" xr:uid="{F0D90A7F-8F37-421C-BC89-B131E17418AD}">
      <text>
        <r>
          <rPr>
            <b/>
            <sz val="9"/>
            <color indexed="81"/>
            <rFont val="Tahoma"/>
            <family val="2"/>
          </rPr>
          <t>Danny Hoe (AIC):</t>
        </r>
        <r>
          <rPr>
            <sz val="9"/>
            <color indexed="81"/>
            <rFont val="Tahoma"/>
            <family val="2"/>
          </rPr>
          <t xml:space="preserve">
Name of the legal entity</t>
        </r>
      </text>
    </comment>
    <comment ref="D35" authorId="0" shapeId="0" xr:uid="{031DFBDC-0E20-44AA-A85D-6630894DB799}">
      <text>
        <r>
          <rPr>
            <b/>
            <sz val="9"/>
            <color indexed="81"/>
            <rFont val="Tahoma"/>
            <family val="2"/>
          </rPr>
          <t>Danny Hoe (AIC):</t>
        </r>
        <r>
          <rPr>
            <sz val="9"/>
            <color indexed="81"/>
            <rFont val="Tahoma"/>
            <family val="2"/>
          </rPr>
          <t xml:space="preserve">
To name project title as "Solution_Organisation (Site)". Please omit '(Site)' if the organisation does not have any branches.
E.g. Mechanised Shower Trolley_ABC Elderly Care (Ang Mo Kio)</t>
        </r>
      </text>
    </comment>
  </commentList>
</comments>
</file>

<file path=xl/sharedStrings.xml><?xml version="1.0" encoding="utf-8"?>
<sst xmlns="http://schemas.openxmlformats.org/spreadsheetml/2006/main" count="260" uniqueCount="189">
  <si>
    <t>PRODUCTIVITY AND DIGITALISATION GRANT (PDG)</t>
  </si>
  <si>
    <t>PROJECT PROPOSAL</t>
  </si>
  <si>
    <t>ELIGIBILITY CRITERIA</t>
  </si>
  <si>
    <t>Applicant must fulfil the following criteria to apply for PDG:</t>
  </si>
  <si>
    <t>1.</t>
  </si>
  <si>
    <t>A legal entity registered under Accounting and Corporate Regulatory Authority (ACRA) / Registry of Societies (ROS) / Registry of Co-Operative Societies (RCS) or gazetted in AGC Statutes.</t>
  </si>
  <si>
    <t>2.</t>
  </si>
  <si>
    <t>A Singapore-based organisation that provides community care services in line with MOH’s licensing or service requirements.</t>
  </si>
  <si>
    <t>3.</t>
  </si>
  <si>
    <t>Project should not have commenced or confirmed the commencement.</t>
  </si>
  <si>
    <t>4.</t>
  </si>
  <si>
    <t>Project should not have received or will be receiving other sources of government funding for the portion that PDG will be funding.</t>
  </si>
  <si>
    <t>5.</t>
  </si>
  <si>
    <t>Project should not be used for replacement of existing solution or equipment.</t>
  </si>
  <si>
    <t>THINGS TO NOTE</t>
  </si>
  <si>
    <r>
      <rPr>
        <sz val="11"/>
        <rFont val="Arial"/>
        <family val="2"/>
      </rPr>
      <t xml:space="preserve">For more details on PDG funding and support, go to </t>
    </r>
    <r>
      <rPr>
        <u/>
        <sz val="11"/>
        <rFont val="Arial"/>
        <family val="2"/>
      </rPr>
      <t>CCDTP webpage.</t>
    </r>
  </si>
  <si>
    <t>Note that approval of application will be made on a first come first served basis, subject 
to budget availability.</t>
  </si>
  <si>
    <t>Please submit one application per intended solution per site. If you are applying for 'Ceiling Hoist (Rehab)' or 'Bed Exit Sensor System', please submit both Part 1 and Part 2 as a single application.</t>
  </si>
  <si>
    <t>Organisations are reminded to:</t>
  </si>
  <si>
    <t>-  follow their own internal procurement procedure prior to applying for funding under PDG.</t>
  </si>
  <si>
    <t>- carry out due diligence when engaging the vendors, and not allow the vendors to carry 
  out submission of any grant application or claims.</t>
  </si>
  <si>
    <t>HOW TO APPLY</t>
  </si>
  <si>
    <t>l</t>
  </si>
  <si>
    <t>All PDG application is to be submitted on OurSG Grants Portal (OSG).</t>
  </si>
  <si>
    <t>Complete and upload this Project Proposal and Project KPI and Deliverable under the Proposal section of your application.
on OSG.</t>
  </si>
  <si>
    <t>Additional document(s) to upload are completed Cost Schedule under the Budget section of 
your application on OSG.</t>
  </si>
  <si>
    <t>All PDG application is to be submitted on OurSG Grants Portal (OSG). Kindly upload the following document in your OSG application.</t>
  </si>
  <si>
    <t>Project Category</t>
  </si>
  <si>
    <t>Project
Proposal</t>
  </si>
  <si>
    <t>Green Lane Solutions</t>
  </si>
  <si>
    <t>b</t>
  </si>
  <si>
    <r>
      <t xml:space="preserve">For details the "Green Lane Solutions" category, click </t>
    </r>
    <r>
      <rPr>
        <i/>
        <u/>
        <sz val="11"/>
        <color theme="1"/>
        <rFont val="Arial"/>
        <family val="2"/>
      </rPr>
      <t>here</t>
    </r>
    <r>
      <rPr>
        <i/>
        <sz val="11"/>
        <color theme="1"/>
        <rFont val="Arial"/>
        <family val="2"/>
      </rPr>
      <t>.</t>
    </r>
  </si>
  <si>
    <t>SECTION A: ORGANISATION INFORMATION</t>
  </si>
  <si>
    <t>Organisation Name</t>
  </si>
  <si>
    <t>If you are NCSS member, please tick</t>
  </si>
  <si>
    <t>SECTION B: PROJECT DETAILS</t>
  </si>
  <si>
    <t>Project Title</t>
  </si>
  <si>
    <t>SECTION C: TEAM STRUCTURE (compulsory to provide team lead)</t>
  </si>
  <si>
    <t>Name</t>
  </si>
  <si>
    <t>Department</t>
  </si>
  <si>
    <t>Role in this project</t>
  </si>
  <si>
    <t>Email/Contact</t>
  </si>
  <si>
    <t>SECTION D: FUNDING</t>
  </si>
  <si>
    <t>Funding sources to support the implementation of this project (i.e. go-live + 3 years)</t>
  </si>
  <si>
    <t>Fund name</t>
  </si>
  <si>
    <t>Funding amount</t>
  </si>
  <si>
    <t>Govt Agency-Fund name</t>
  </si>
  <si>
    <t>SECTION E: COST SCHEDULE FOR GREEN LANE SOLUTION(S) FROM PRE-ASSESSED SOLUTION</t>
  </si>
  <si>
    <t>Is the purchase to replace existing solution or equipment?</t>
  </si>
  <si>
    <t xml:space="preserve">        </t>
  </si>
  <si>
    <t>Has your organisation signed or confirmed any contract with the vendor for any of the items listed in the table below?</t>
  </si>
  <si>
    <t>Has your organisation made any payment to the vendor for any of the items listed in the table below?</t>
  </si>
  <si>
    <t>Intended Solution</t>
  </si>
  <si>
    <t>Units Required</t>
  </si>
  <si>
    <t>Estimated Cost per Unit ($)</t>
  </si>
  <si>
    <t>Total Cost ($)
(without GST)</t>
  </si>
  <si>
    <t>Total Cost ($)
(with GST)</t>
  </si>
  <si>
    <t>Implementation Site</t>
  </si>
  <si>
    <t>Remarks</t>
  </si>
  <si>
    <t>For AIC's Use</t>
  </si>
  <si>
    <t xml:space="preserve">Fundable Amount </t>
  </si>
  <si>
    <t>Justification</t>
  </si>
  <si>
    <t>Is your organisation GST-registered?</t>
  </si>
  <si>
    <t xml:space="preserve">Is your organisation committed to achieve the minimum KPI stated in the "List of Green Lane Solutions" tab? </t>
  </si>
  <si>
    <t>SECTION F: ADDITIONAL INFORMATION (APPLICABLE FOR SELECTED SOLUTIONS)</t>
  </si>
  <si>
    <t xml:space="preserve">Complete this section only if your intended solution is listed to require submission of additional information (see "List of Green Lane Solutions").
Please provide the information through writing, or attaching of additional documents, in the box below. </t>
  </si>
  <si>
    <t>SECTION G: FOR AIC'S OFFICIAL USE</t>
  </si>
  <si>
    <t xml:space="preserve">PDG Team's assessment of the project. </t>
  </si>
  <si>
    <t>Functionality</t>
  </si>
  <si>
    <t>Solution</t>
  </si>
  <si>
    <t>Description</t>
  </si>
  <si>
    <t>Fundable Norm Cost 
Per Unit 
(85% of Total Project Cost)
*subject to periodic review</t>
  </si>
  <si>
    <t>Minimal KPI to Achieve
(% of manhours savings)
*subject to periodic review</t>
  </si>
  <si>
    <t>Additional Information/documents 
to be submitted</t>
  </si>
  <si>
    <t>Bathing</t>
  </si>
  <si>
    <t>Mechanised Shower Trolley</t>
  </si>
  <si>
    <t>Mechanised trolley for transfer of bed bound clients from bed to showering activities.
Reduce staff, time, and effort spent in the transferring for showering activities.</t>
  </si>
  <si>
    <t>30% manhours savings</t>
  </si>
  <si>
    <t>1. Number of clients using the equipment</t>
  </si>
  <si>
    <t>Automated Showering System</t>
  </si>
  <si>
    <t>Automated shower system to reduce time taken by care staff required for showering activities, or increase bathing throughput without increasing number of care staff.</t>
  </si>
  <si>
    <t>50% manhours savings</t>
  </si>
  <si>
    <t>Cleaning Aids</t>
  </si>
  <si>
    <t>Hand-held Scrubber</t>
  </si>
  <si>
    <t>Mechanised hand-held cleaning equipment to reduce manpower and effort in floor cleaning activities.</t>
  </si>
  <si>
    <t>30% man-hours savings</t>
  </si>
  <si>
    <t>NA</t>
  </si>
  <si>
    <t>Ride-on Scrubber</t>
  </si>
  <si>
    <t>Mechanised ride-on cleaning equipment to reduce manpower and effort in floor cleaning activities.</t>
  </si>
  <si>
    <t>Ride-on Sweeper</t>
  </si>
  <si>
    <t>Mechanised ride-on cleaning equipment to reduce manpower and effort in floor sweeping activities.</t>
  </si>
  <si>
    <t>Client Management</t>
  </si>
  <si>
    <t>Therapeutic Robot</t>
  </si>
  <si>
    <t xml:space="preserve">Use of therapeutic robotic pets to emotionally engage clients with behavioural and psychological symptoms of dementia (BPSD) and reduce BPSD incidents.
Reduce staff, time, and effort in management of clients with BPSD. </t>
  </si>
  <si>
    <t>1. Number of dementia clients using the equipment</t>
  </si>
  <si>
    <t>Delivery</t>
  </si>
  <si>
    <t>Autonomous Mobile Robot (AMR)</t>
  </si>
  <si>
    <t>A point-to-point robot delivery system to automate the transportation of food and logistics supply to all wards. (Recommended for sites with at least 150 beds and two existing lifts.)
Reduce staff man-hours in delivery activities.
Capped at 2 sets of AMRs (inclusive of 2 lift interfaces + setup).</t>
  </si>
  <si>
    <t>10% man-hours savings</t>
  </si>
  <si>
    <t>1. Size of NH (number of beds)
2. Number of AMRs required for each delivery service/route
3.  Route scheduling plan for deployment
4. Vendor quotation</t>
  </si>
  <si>
    <t>Inventory Management</t>
  </si>
  <si>
    <t>Inventory Management System</t>
  </si>
  <si>
    <t>Use of inventory management solution to reduce staff time spend on manual counting and documentation of inventory.</t>
  </si>
  <si>
    <t>20% man-hours savings</t>
  </si>
  <si>
    <t>Kitchen</t>
  </si>
  <si>
    <t>Automated Rotary Wok</t>
  </si>
  <si>
    <t>Automated rotary wok with a preset programmable automatic mixer/stirrer to stir-fry food and reduce manual stirring by staff.
Reduce time,ergonomics injury; Increase efficiency, meal output &amp; variety.</t>
  </si>
  <si>
    <t>50% man-hours savings</t>
  </si>
  <si>
    <t>1. Number of meals per service</t>
  </si>
  <si>
    <t>Combi Oven (10 tray)</t>
  </si>
  <si>
    <t>Multiple cooking functions (roast, steam, grill etc. ) in an equipment to save space, time and increase production capacity.  
Reduce time,ergonomics injury; Increase efficiency and meal output.</t>
  </si>
  <si>
    <t>Combi Oven (20 tray)</t>
  </si>
  <si>
    <t>Multiple cooking functions (roast, steam, grill etc. ) in an equipment to save space, time and increase production capacity.  
Reduce time,ergonomics injury; Increase efficiency, meal output &amp; variety.</t>
  </si>
  <si>
    <t>Industrial Dishwasher</t>
  </si>
  <si>
    <t>Industrial Dishwasher  equipment to reduce manpower required for dishwashing activities.
Reduce time,ergonomics injury; Increase efficiency.</t>
  </si>
  <si>
    <t>Industrial Food Processor</t>
  </si>
  <si>
    <t>The equipment reduces the need for manual chopping and cutting of ingredients for cooking and can aid in the preparation of soft diet meals (minced, chopped or pureed meals) for residents with dysphagia.
Reduce ingredient preparation time &amp; improve consistency of end product.</t>
  </si>
  <si>
    <t>15% man-hours savings</t>
  </si>
  <si>
    <t>1. Type/Model of Food Processor
2. Number of meals per service</t>
  </si>
  <si>
    <t>Medication</t>
  </si>
  <si>
    <t>Electronic Pill Crusher</t>
  </si>
  <si>
    <t>Mechanised pill crushing equipment to crush pills into powder form.  
Reduce time and effort spent in medication preparation.</t>
  </si>
  <si>
    <t>Nursing Care</t>
  </si>
  <si>
    <t>Bladder Scanner</t>
  </si>
  <si>
    <t>The equipment provides non–invasive measurement of urinary bladder volume and post-void residual (PVR) and reduce unnecessary catheterisation.
Reduce time, Urinary Tract Infection (UTI), Catheter Associated UTI (CAUTI).</t>
  </si>
  <si>
    <t>1. Modified SOP for continence management incorporating the use of a bladder scanner</t>
  </si>
  <si>
    <t>Macerator</t>
  </si>
  <si>
    <t>The equipment blends biodegradable bedpans and urinals into pulp and removes them through the sewage system. 
Reduce staff, time, and effort in washing of bedpans.</t>
  </si>
  <si>
    <t xml:space="preserve">Upgrade to Electrical Beds 
(No F&amp;E  or &gt;=8yrs) </t>
  </si>
  <si>
    <t>Electrical bed to adjust the height of the beds by using a button press function instead of a manual crank.
Reduce staff time, and risk of injuries.</t>
  </si>
  <si>
    <t>1. Number of Manual Beds
2. Age of Beds
3. Declaration if the existing beds have used F&amp;E budget
4. Licsensed capacity</t>
  </si>
  <si>
    <t xml:space="preserve">Upgrade to Electrical Beds 
(F&amp;E  or &lt;8yrs) </t>
  </si>
  <si>
    <t>Rehabilitation</t>
  </si>
  <si>
    <t>Ceiling Hoist Part 1 of 2 (Rehab - Hoist System)</t>
  </si>
  <si>
    <t>Ceiling hoist (manual or mechanised) with hoist system to support clients during gait training.</t>
  </si>
  <si>
    <t>1. Track Length Information 
2. Track Layout Plan</t>
  </si>
  <si>
    <t>Ceiling Hoist Part 2 of 2 (Rehab installation cost - Track length)</t>
  </si>
  <si>
    <t>Reduce staff, time, and effort in gait training.</t>
  </si>
  <si>
    <t>Motorised Pedal Exerciser</t>
  </si>
  <si>
    <t>The equipment facilitates strength exercises through passive movement of the upper and lower limbs and is able to assist therapist to objectively measure/monitor progress.
Reduce documentation time and improve rehabilitation experience for clients and staff.</t>
  </si>
  <si>
    <t>1. Number  of clients involved daily 
2. Profile of clients</t>
  </si>
  <si>
    <t>Motorised Pedal Exerciser (For bedbound clients)</t>
  </si>
  <si>
    <t xml:space="preserve">The equipment facilitates strength exercises through passive movement of the upper or lower limbs for bedbound clients. It is able to increase capacity of therapist to provide rehab treatment to clients without extra headcounts and to assist therapist to objectively measure/monitor progress. 
Reduce documentation time and improve rehabilitation experience for clients and staff </t>
  </si>
  <si>
    <t>Smart Rehabilitation Gym Training System</t>
  </si>
  <si>
    <t>Usage of Pneumatic/Hydraulic Rehab System equipment to improve staff productivity and provide objective measures of client progression.
Reduce documentation time and improve rehabilitation experience for clients and staff.</t>
  </si>
  <si>
    <t>1. Type of rehabilitation equipment required
2. Rehabilitation care assessment plan
- Physiotherapist to oversee the programme
- Profile of clients (min. 20 clients per rehab area)
- Number of clients
- Current rehab activities
- New activities replacing current activities</t>
  </si>
  <si>
    <t>Portable Interactive Training Device</t>
  </si>
  <si>
    <t>Use of pressure activated mats to conduct physical and cognitive group social activities to enhance experience, encourage client compliance and motivation.
Reduces staff time and effort in motivating clients for rehab.</t>
  </si>
  <si>
    <t>1. 10% man-hours savings
2. Track Clinical Improvement Outcomes from Device (Pre &amp; Post)</t>
  </si>
  <si>
    <t>1. Number of clients involved daily</t>
  </si>
  <si>
    <t>Virtual Rehabilitation System</t>
  </si>
  <si>
    <t>Use of virtual rehabilitation system or social activities and  cognitive training to gamify the therapy experience, encourage client compliance and motivation for therapy, increase their social interaction and reduce the number of staff required for group social activities.</t>
  </si>
  <si>
    <t>20% man-hours saved</t>
  </si>
  <si>
    <t xml:space="preserve">1. Type of equipment
2. Profile of clients
3. Daily number of clients involved in activity </t>
  </si>
  <si>
    <t>Remote Consultation</t>
  </si>
  <si>
    <t>Video Consultation System</t>
  </si>
  <si>
    <t>Video consultation systems to complement physical visits/ meetings to reduce the risk of infection through physical contact.
(May cover items like latops/tablets and related accessories like tablet stands etc.)</t>
  </si>
  <si>
    <t>1. Details of allocation of units
2. Units in use at any one time</t>
  </si>
  <si>
    <t>Telepresence Robot</t>
  </si>
  <si>
    <t>Use of telepresence robots for an array of activities such as remote monitoring, translation, engagement, and video consultation to complement and/or reduce time spent by staff in their daily duties.</t>
  </si>
  <si>
    <r>
      <t xml:space="preserve">1. Layout of ward and units deployed per ward/area
2. Usage/Intended purpose and no. of clients involved for each purpose*
3. Details of add-on application(s) if any
</t>
    </r>
    <r>
      <rPr>
        <i/>
        <sz val="9"/>
        <color theme="1"/>
        <rFont val="Arial"/>
        <family val="2"/>
      </rPr>
      <t xml:space="preserve">
*Usage/purpose indicated will form the activities to track for KPI reporting</t>
    </r>
  </si>
  <si>
    <t>Tracking/ Monitoring</t>
  </si>
  <si>
    <t>Bed Exit Sensor System Part 1 of 2 (Monitoring System and Installation Cost)</t>
  </si>
  <si>
    <t>1. Number of residents that are at risk of falls</t>
  </si>
  <si>
    <t>Bed Exit Sensor System Part 2 of 2 (Sensor and Alert Device)</t>
  </si>
  <si>
    <t>Reduces staff time and clients' risk of injuries.</t>
  </si>
  <si>
    <t>Vital Signs Monitoring (with integration)</t>
  </si>
  <si>
    <t>Single device to monitor and record clients' multiple vital signs.
Reduce staff time, and effort spent in monitoring and recording clients' vital signs.</t>
  </si>
  <si>
    <t>1. Existing Clinical IT system information</t>
  </si>
  <si>
    <t>Visitor Management System</t>
  </si>
  <si>
    <t xml:space="preserve">Visitor Management system to reduce manpower required for manual visitor scheduling activities. </t>
  </si>
  <si>
    <t>Transfer Aids</t>
  </si>
  <si>
    <t>Ceiling Hoist System for Transfer</t>
  </si>
  <si>
    <t>Mechanised Ceiling hoist system to aid care staff in transfering of clients at ward area.
Reduce staff, time, and effort in clients transferance.</t>
  </si>
  <si>
    <t>1. Client Profile
2. Layout of the sites 
3. Bed management  and ceiling hoist operationalisation plan</t>
  </si>
  <si>
    <t>Patient Lifter</t>
  </si>
  <si>
    <t>Mechanised mobile hoist to transfer of non-ambulant clients between bed, wheelchair, chairs, toilet, etc.
Reduce staff time, and effort spent in the transferring activities.</t>
  </si>
  <si>
    <t>1. Number of clients using the equipment daily</t>
  </si>
  <si>
    <t>Sitting Transfer Aid</t>
  </si>
  <si>
    <t>Transfer of clients who can sit for a short while from bed to toileting or showering activities.
Reduce staff time, and effort spent in the transferring activities.</t>
  </si>
  <si>
    <t>Standing Transfer Aid</t>
  </si>
  <si>
    <t>Transfer of semi-mobile clients between bed, wheelchair, chairs, toilet, etc.
Reduce staff time, and effort spent in the transferring activities.</t>
  </si>
  <si>
    <t>Chef Partnership Programme</t>
  </si>
  <si>
    <t>The programme aims to review kitchen processes and to equip kitchen staff with the knowledge of leveraging on technology for better efficiency. 
Reduce food preparation time and improve quality and variation of meals.</t>
  </si>
  <si>
    <t>(a) 10% man-hours savings  on food preparation
(b) Track improvement on client satisfaction</t>
  </si>
  <si>
    <t>1. No. of meal output per service
2. Declaration on any plans to outsource meal preparation services</t>
  </si>
  <si>
    <t>$1,658 to $3142</t>
  </si>
  <si>
    <t>SECTION A: AIC'S PRE-ASSESSED SOLUTION</t>
  </si>
  <si>
    <t>Use of sensor and/or camera for fall prevention and to alert nurses when residents attempts to leave the 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</si>
</sst>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quot;$&quot;#,##0"/>
  </numFmts>
  <fonts count="25" x14ac:knownFonts="1">
    <font>
      <sz val="11"/>
      <color theme="1"/>
      <name val="Calibri"/>
      <family val="2"/>
      <scheme val="minor"/>
    </font>
    <font>
      <u/>
      <sz val="11"/>
      <color theme="10"/>
      <name val="Calibri"/>
      <family val="2"/>
      <scheme val="minor"/>
    </font>
    <font>
      <b/>
      <sz val="12"/>
      <color theme="1"/>
      <name val="Arial"/>
      <family val="2"/>
    </font>
    <font>
      <sz val="11"/>
      <color theme="1"/>
      <name val="Arial"/>
      <family val="2"/>
    </font>
    <font>
      <b/>
      <sz val="11"/>
      <color theme="1"/>
      <name val="Arial"/>
      <family val="2"/>
    </font>
    <font>
      <b/>
      <sz val="8"/>
      <color theme="1"/>
      <name val="Wingdings"/>
      <charset val="2"/>
    </font>
    <font>
      <u/>
      <sz val="11"/>
      <name val="Arial"/>
      <family val="2"/>
    </font>
    <font>
      <sz val="11"/>
      <name val="Arial"/>
      <family val="2"/>
    </font>
    <font>
      <b/>
      <sz val="11"/>
      <color theme="0"/>
      <name val="Arial"/>
      <family val="2"/>
    </font>
    <font>
      <sz val="18"/>
      <color theme="1"/>
      <name val="Marlett"/>
      <charset val="2"/>
    </font>
    <font>
      <i/>
      <sz val="11"/>
      <color theme="1"/>
      <name val="Arial"/>
      <family val="2"/>
    </font>
    <font>
      <i/>
      <u/>
      <sz val="11"/>
      <color theme="1"/>
      <name val="Arial"/>
      <family val="2"/>
    </font>
    <font>
      <sz val="11"/>
      <color theme="0"/>
      <name val="Arial"/>
      <family val="2"/>
    </font>
    <font>
      <sz val="12"/>
      <color theme="1"/>
      <name val="Arial"/>
      <family val="2"/>
    </font>
    <font>
      <b/>
      <sz val="9"/>
      <color theme="0"/>
      <name val="Arial"/>
      <family val="2"/>
    </font>
    <font>
      <sz val="9"/>
      <color theme="1"/>
      <name val="Arial"/>
      <family val="2"/>
    </font>
    <font>
      <sz val="9"/>
      <color rgb="FF000000"/>
      <name val="Arial"/>
      <family val="2"/>
    </font>
    <font>
      <sz val="9"/>
      <name val="Arial"/>
      <family val="2"/>
    </font>
    <font>
      <i/>
      <sz val="9"/>
      <color theme="1"/>
      <name val="Arial"/>
      <family val="2"/>
    </font>
    <font>
      <sz val="11"/>
      <color theme="1"/>
      <name val="Calibri"/>
      <family val="2"/>
      <scheme val="minor"/>
    </font>
    <font>
      <u/>
      <sz val="9"/>
      <color theme="10"/>
      <name val="Calibri"/>
      <family val="2"/>
      <scheme val="minor"/>
    </font>
    <font>
      <sz val="11"/>
      <color rgb="FFFF0000"/>
      <name val="Arial"/>
      <family val="2"/>
    </font>
    <font>
      <b/>
      <sz val="9"/>
      <color indexed="81"/>
      <name val="Tahoma"/>
      <family val="2"/>
    </font>
    <font>
      <sz val="9"/>
      <color indexed="81"/>
      <name val="Tahoma"/>
      <family val="2"/>
    </font>
    <font>
      <sz val="8"/>
      <color rgb="FF000000"/>
      <name val="Segoe UI"/>
      <family val="2"/>
    </font>
  </fonts>
  <fills count="7">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44" fontId="19" fillId="0" borderId="0" applyFont="0" applyFill="0" applyBorder="0" applyAlignment="0" applyProtection="0"/>
  </cellStyleXfs>
  <cellXfs count="134">
    <xf numFmtId="0" fontId="0" fillId="0" borderId="0" xfId="0"/>
    <xf numFmtId="0" fontId="3" fillId="0" borderId="0" xfId="0" applyFont="1" applyAlignment="1">
      <alignment vertical="top"/>
    </xf>
    <xf numFmtId="0" fontId="2" fillId="0" borderId="0" xfId="0" applyFont="1" applyAlignment="1">
      <alignment horizontal="center" vertical="top"/>
    </xf>
    <xf numFmtId="0" fontId="5" fillId="0" borderId="0" xfId="0" applyFont="1" applyAlignment="1">
      <alignment horizontal="left" vertical="top"/>
    </xf>
    <xf numFmtId="0" fontId="3" fillId="0" borderId="7" xfId="0" applyFont="1" applyBorder="1" applyAlignment="1">
      <alignment vertical="top"/>
    </xf>
    <xf numFmtId="0" fontId="3" fillId="0" borderId="9"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Alignment="1">
      <alignment vertical="center"/>
    </xf>
    <xf numFmtId="0" fontId="3" fillId="0" borderId="13" xfId="0" applyFont="1" applyBorder="1" applyAlignment="1">
      <alignment vertical="top" wrapText="1"/>
    </xf>
    <xf numFmtId="0" fontId="3" fillId="0" borderId="13" xfId="0" applyFont="1" applyBorder="1" applyAlignment="1">
      <alignment vertical="center" wrapText="1"/>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13" fillId="0" borderId="0" xfId="0" applyFont="1" applyAlignment="1">
      <alignment horizontal="left"/>
    </xf>
    <xf numFmtId="0" fontId="13" fillId="0" borderId="0" xfId="0" applyFont="1"/>
    <xf numFmtId="0" fontId="3" fillId="0" borderId="0" xfId="0" applyFont="1"/>
    <xf numFmtId="0" fontId="3" fillId="0" borderId="0" xfId="0" applyFont="1" applyAlignment="1">
      <alignment horizontal="left"/>
    </xf>
    <xf numFmtId="43" fontId="3" fillId="0" borderId="17" xfId="0" applyNumberFormat="1" applyFont="1" applyBorder="1"/>
    <xf numFmtId="0" fontId="3" fillId="4" borderId="4" xfId="0" applyFont="1" applyFill="1" applyBorder="1"/>
    <xf numFmtId="0" fontId="3" fillId="4" borderId="17" xfId="0" applyFont="1" applyFill="1" applyBorder="1"/>
    <xf numFmtId="0" fontId="8" fillId="3" borderId="4" xfId="0" applyFont="1" applyFill="1" applyBorder="1" applyAlignment="1">
      <alignment horizontal="center" vertical="top" wrapText="1"/>
    </xf>
    <xf numFmtId="0" fontId="2" fillId="0" borderId="0" xfId="0" applyFont="1" applyAlignment="1">
      <alignment horizontal="left" vertical="top"/>
    </xf>
    <xf numFmtId="0" fontId="3" fillId="0" borderId="0" xfId="0" applyFont="1" applyAlignment="1">
      <alignment horizontal="center" vertical="top"/>
    </xf>
    <xf numFmtId="43" fontId="3" fillId="0" borderId="0" xfId="0" applyNumberFormat="1" applyFont="1"/>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xf>
    <xf numFmtId="0" fontId="6" fillId="0" borderId="0" xfId="1" applyFont="1" applyAlignment="1">
      <alignment horizontal="left" vertical="top"/>
    </xf>
    <xf numFmtId="0" fontId="3" fillId="0" borderId="0" xfId="0" quotePrefix="1" applyFont="1" applyAlignment="1">
      <alignment horizontal="left" vertical="top"/>
    </xf>
    <xf numFmtId="0" fontId="10" fillId="0" borderId="0" xfId="0" applyFont="1" applyAlignment="1">
      <alignment horizontal="left" vertical="top" wrapText="1"/>
    </xf>
    <xf numFmtId="0" fontId="3"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vertical="center" wrapText="1"/>
    </xf>
    <xf numFmtId="0" fontId="3" fillId="5" borderId="0" xfId="0" applyFont="1" applyFill="1" applyAlignment="1">
      <alignment vertical="top"/>
    </xf>
    <xf numFmtId="0" fontId="13" fillId="0" borderId="0" xfId="0" applyFont="1" applyAlignment="1">
      <alignment horizontal="left" vertical="top"/>
    </xf>
    <xf numFmtId="49" fontId="3" fillId="0" borderId="0" xfId="0" applyNumberFormat="1" applyFont="1" applyAlignment="1">
      <alignment horizontal="left" vertical="top"/>
    </xf>
    <xf numFmtId="44" fontId="3" fillId="0" borderId="17" xfId="2" applyFont="1" applyBorder="1"/>
    <xf numFmtId="0" fontId="13" fillId="0" borderId="0" xfId="0" applyFont="1" applyAlignment="1">
      <alignment vertical="top"/>
    </xf>
    <xf numFmtId="0" fontId="3" fillId="0" borderId="12" xfId="0" applyFont="1" applyBorder="1" applyAlignment="1">
      <alignment horizontal="left"/>
    </xf>
    <xf numFmtId="0" fontId="3" fillId="0" borderId="0" xfId="0" applyFont="1" applyAlignment="1">
      <alignment horizontal="left"/>
    </xf>
    <xf numFmtId="0" fontId="21" fillId="0" borderId="4" xfId="0" applyFont="1" applyBorder="1" applyAlignment="1">
      <alignment horizontal="left" vertical="top" wrapText="1"/>
    </xf>
    <xf numFmtId="0" fontId="3" fillId="0" borderId="4" xfId="0" applyFont="1" applyBorder="1" applyAlignment="1">
      <alignment horizontal="center" vertical="top"/>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xf>
    <xf numFmtId="0" fontId="6" fillId="0" borderId="0" xfId="1" applyFont="1" applyAlignment="1">
      <alignment horizontal="left" vertical="top"/>
    </xf>
    <xf numFmtId="0" fontId="3" fillId="0" borderId="0" xfId="0" quotePrefix="1" applyFont="1" applyAlignment="1">
      <alignment horizontal="left" vertical="top"/>
    </xf>
    <xf numFmtId="0" fontId="3" fillId="0" borderId="0" xfId="0" quotePrefix="1" applyFont="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top"/>
    </xf>
    <xf numFmtId="0" fontId="4" fillId="0" borderId="7" xfId="0" applyFont="1" applyBorder="1" applyAlignment="1">
      <alignment horizontal="left" vertical="top"/>
    </xf>
    <xf numFmtId="0" fontId="3" fillId="0" borderId="4" xfId="0" applyFont="1" applyBorder="1" applyAlignment="1">
      <alignment horizontal="left" vertical="top"/>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15" fillId="0" borderId="4" xfId="0" applyFont="1" applyBorder="1" applyAlignment="1">
      <alignment horizontal="left" vertical="center"/>
    </xf>
    <xf numFmtId="0" fontId="20" fillId="0" borderId="4" xfId="1" applyFont="1" applyBorder="1" applyAlignment="1">
      <alignment horizontal="left" vertical="center"/>
    </xf>
    <xf numFmtId="0" fontId="12" fillId="3" borderId="4" xfId="0" applyFont="1" applyFill="1" applyBorder="1" applyAlignment="1">
      <alignment horizontal="center" vertical="center"/>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9" xfId="0" applyFont="1" applyBorder="1" applyAlignment="1">
      <alignment horizontal="left" vertical="top"/>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7"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center" vertical="top"/>
    </xf>
    <xf numFmtId="0" fontId="12" fillId="3" borderId="4" xfId="0" applyFont="1" applyFill="1" applyBorder="1" applyAlignment="1">
      <alignment horizontal="center" vertical="top"/>
    </xf>
    <xf numFmtId="0" fontId="12" fillId="3" borderId="4" xfId="0" applyFont="1" applyFill="1" applyBorder="1" applyAlignment="1">
      <alignment horizontal="center" vertical="top"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12" fillId="3" borderId="5" xfId="0" applyFont="1" applyFill="1" applyBorder="1" applyAlignment="1">
      <alignment horizontal="center" vertical="top"/>
    </xf>
    <xf numFmtId="0" fontId="12" fillId="3" borderId="8" xfId="0" applyFont="1" applyFill="1" applyBorder="1" applyAlignment="1">
      <alignment horizontal="center" vertical="top"/>
    </xf>
    <xf numFmtId="0" fontId="12" fillId="3" borderId="6" xfId="0" applyFont="1" applyFill="1" applyBorder="1" applyAlignment="1">
      <alignment horizontal="center" vertical="top"/>
    </xf>
    <xf numFmtId="0" fontId="12" fillId="3" borderId="5" xfId="0" applyFont="1" applyFill="1" applyBorder="1" applyAlignment="1">
      <alignment horizontal="center" vertical="top" wrapText="1"/>
    </xf>
    <xf numFmtId="0" fontId="12" fillId="3" borderId="6" xfId="0" applyFont="1" applyFill="1" applyBorder="1" applyAlignment="1">
      <alignment horizontal="center" vertical="top" wrapText="1"/>
    </xf>
    <xf numFmtId="0" fontId="8" fillId="3" borderId="4" xfId="0" applyFont="1" applyFill="1" applyBorder="1" applyAlignment="1">
      <alignment horizontal="center" vertical="top" wrapText="1"/>
    </xf>
    <xf numFmtId="44" fontId="3" fillId="0" borderId="5" xfId="2" applyFont="1" applyBorder="1" applyAlignment="1">
      <alignment horizontal="center"/>
    </xf>
    <xf numFmtId="44" fontId="3" fillId="0" borderId="6" xfId="2" applyFont="1" applyBorder="1" applyAlignment="1">
      <alignment horizontal="center"/>
    </xf>
    <xf numFmtId="43" fontId="3" fillId="0" borderId="5" xfId="0" applyNumberFormat="1" applyFont="1" applyBorder="1" applyAlignment="1">
      <alignment horizontal="center"/>
    </xf>
    <xf numFmtId="43" fontId="3" fillId="0" borderId="6" xfId="0" applyNumberFormat="1" applyFont="1" applyBorder="1" applyAlignment="1">
      <alignment horizontal="center"/>
    </xf>
    <xf numFmtId="0" fontId="3" fillId="0" borderId="4" xfId="0" applyFont="1" applyBorder="1" applyAlignment="1">
      <alignment horizontal="center"/>
    </xf>
    <xf numFmtId="0" fontId="3" fillId="0" borderId="17" xfId="0" applyFont="1" applyBorder="1" applyAlignment="1">
      <alignment horizontal="left" wrapText="1"/>
    </xf>
    <xf numFmtId="0" fontId="3" fillId="0" borderId="4" xfId="0" applyFont="1" applyBorder="1" applyAlignment="1">
      <alignment horizontal="left" wrapText="1"/>
    </xf>
    <xf numFmtId="0" fontId="3" fillId="0" borderId="17" xfId="0" applyFont="1" applyBorder="1" applyAlignment="1">
      <alignment horizontal="center"/>
    </xf>
    <xf numFmtId="0" fontId="15" fillId="0" borderId="4" xfId="0" applyFont="1" applyBorder="1" applyAlignment="1">
      <alignment vertical="top" wrapText="1"/>
    </xf>
    <xf numFmtId="0" fontId="15" fillId="5" borderId="4" xfId="0" applyFont="1" applyFill="1" applyBorder="1" applyAlignment="1" applyProtection="1">
      <alignment horizontal="left" vertical="top" wrapText="1"/>
      <protection locked="0"/>
    </xf>
    <xf numFmtId="165" fontId="17" fillId="0" borderId="4" xfId="0" applyNumberFormat="1" applyFont="1" applyBorder="1" applyAlignment="1">
      <alignment horizontal="center" vertical="top"/>
    </xf>
    <xf numFmtId="0" fontId="15" fillId="5" borderId="4" xfId="0" applyFont="1" applyFill="1" applyBorder="1" applyAlignment="1">
      <alignment horizontal="center" vertical="top" wrapText="1"/>
    </xf>
    <xf numFmtId="0" fontId="17" fillId="5" borderId="4" xfId="0" applyFont="1" applyFill="1" applyBorder="1" applyAlignment="1">
      <alignment horizontal="left" vertical="top" wrapText="1"/>
    </xf>
    <xf numFmtId="0" fontId="15" fillId="6" borderId="4" xfId="0" applyFont="1" applyFill="1" applyBorder="1" applyAlignment="1">
      <alignment vertical="top" wrapText="1"/>
    </xf>
    <xf numFmtId="0" fontId="15" fillId="6" borderId="4" xfId="0" applyFont="1" applyFill="1" applyBorder="1" applyAlignment="1">
      <alignment horizontal="left" vertical="top" wrapText="1"/>
    </xf>
    <xf numFmtId="165" fontId="17" fillId="6" borderId="4" xfId="0" applyNumberFormat="1" applyFont="1" applyFill="1" applyBorder="1" applyAlignment="1">
      <alignment horizontal="center" vertical="top"/>
    </xf>
    <xf numFmtId="0" fontId="15" fillId="6" borderId="4" xfId="0" applyFont="1" applyFill="1" applyBorder="1" applyAlignment="1">
      <alignment horizontal="center" vertical="top" wrapText="1"/>
    </xf>
    <xf numFmtId="0" fontId="15" fillId="6" borderId="4" xfId="0" applyFont="1" applyFill="1" applyBorder="1" applyAlignment="1">
      <alignment horizontal="left" vertical="top"/>
    </xf>
    <xf numFmtId="0" fontId="15" fillId="5" borderId="4" xfId="0" applyFont="1" applyFill="1" applyBorder="1" applyAlignment="1">
      <alignment horizontal="left" vertical="top" wrapText="1"/>
    </xf>
    <xf numFmtId="0" fontId="15" fillId="0" borderId="4" xfId="0" applyFont="1" applyBorder="1" applyAlignment="1">
      <alignment horizontal="left" vertical="top"/>
    </xf>
    <xf numFmtId="0" fontId="15" fillId="6" borderId="4" xfId="0" applyFont="1" applyFill="1" applyBorder="1" applyAlignment="1">
      <alignment horizontal="center" vertical="center" wrapText="1"/>
    </xf>
    <xf numFmtId="0" fontId="15" fillId="5" borderId="4" xfId="0" applyFont="1" applyFill="1" applyBorder="1" applyAlignment="1">
      <alignment vertical="top" wrapText="1"/>
    </xf>
    <xf numFmtId="0" fontId="17" fillId="6" borderId="4" xfId="0" applyFont="1" applyFill="1" applyBorder="1" applyAlignment="1">
      <alignment horizontal="left" vertical="top" wrapText="1"/>
    </xf>
    <xf numFmtId="0" fontId="15" fillId="6" borderId="4" xfId="0" applyFont="1" applyFill="1" applyBorder="1" applyAlignment="1" applyProtection="1">
      <alignment horizontal="left" vertical="top" wrapText="1"/>
      <protection locked="0"/>
    </xf>
    <xf numFmtId="0" fontId="15" fillId="6" borderId="4" xfId="0" applyFont="1" applyFill="1" applyBorder="1" applyAlignment="1">
      <alignment horizontal="center" vertical="center"/>
    </xf>
    <xf numFmtId="0" fontId="15" fillId="5" borderId="4" xfId="0" quotePrefix="1" applyFont="1" applyFill="1" applyBorder="1" applyAlignment="1">
      <alignment horizontal="left" vertical="top" wrapText="1"/>
    </xf>
    <xf numFmtId="164" fontId="17" fillId="0" borderId="4" xfId="0" applyNumberFormat="1" applyFont="1" applyBorder="1" applyAlignment="1">
      <alignment horizontal="center" vertical="top"/>
    </xf>
    <xf numFmtId="0" fontId="15" fillId="5" borderId="10"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4" xfId="0" applyFont="1" applyFill="1" applyBorder="1" applyAlignment="1">
      <alignment horizontal="center" vertical="top"/>
    </xf>
    <xf numFmtId="0" fontId="15" fillId="5" borderId="4"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0" xfId="0" applyFont="1" applyFill="1" applyAlignment="1">
      <alignment horizontal="center" vertical="center" wrapText="1"/>
    </xf>
    <xf numFmtId="0" fontId="0" fillId="5" borderId="0" xfId="0" applyFill="1" applyAlignment="1">
      <alignment horizontal="center"/>
    </xf>
    <xf numFmtId="0" fontId="4" fillId="0" borderId="0" xfId="0" applyFont="1"/>
    <xf numFmtId="0" fontId="16" fillId="5" borderId="4" xfId="0" applyFont="1" applyFill="1" applyBorder="1" applyAlignment="1">
      <alignment horizontal="center" vertical="top" wrapText="1"/>
    </xf>
    <xf numFmtId="0" fontId="16" fillId="6" borderId="4" xfId="0" applyFont="1" applyFill="1" applyBorder="1" applyAlignment="1">
      <alignment horizontal="center" vertical="top"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107950</xdr:colOff>
          <xdr:row>30</xdr:row>
          <xdr:rowOff>431800</xdr:rowOff>
        </xdr:from>
        <xdr:to>
          <xdr:col>8</xdr:col>
          <xdr:colOff>12700</xdr:colOff>
          <xdr:row>31</xdr:row>
          <xdr:rowOff>412750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NCSS Member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47</xdr:row>
          <xdr:rowOff>165100</xdr:rowOff>
        </xdr:from>
        <xdr:to>
          <xdr:col>8</xdr:col>
          <xdr:colOff>488950</xdr:colOff>
          <xdr:row>49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Other Government Agency Funding, please provide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127000</xdr:rowOff>
        </xdr:from>
        <xdr:to>
          <xdr:col>8</xdr:col>
          <xdr:colOff>31750</xdr:colOff>
          <xdr:row>45</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Other AIC Funding, please provide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76</xdr:row>
          <xdr:rowOff>190500</xdr:rowOff>
        </xdr:from>
        <xdr:to>
          <xdr:col>3</xdr:col>
          <xdr:colOff>247650</xdr:colOff>
          <xdr:row>77</xdr:row>
          <xdr:rowOff>203200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77</xdr:row>
          <xdr:rowOff>165100</xdr:rowOff>
        </xdr:from>
        <xdr:to>
          <xdr:col>3</xdr:col>
          <xdr:colOff>247650</xdr:colOff>
          <xdr:row>78</xdr:row>
          <xdr:rowOff>171450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72</xdr:row>
          <xdr:rowOff>190500</xdr:rowOff>
        </xdr:from>
        <xdr:to>
          <xdr:col>3</xdr:col>
          <xdr:colOff>247650</xdr:colOff>
          <xdr:row>73</xdr:row>
          <xdr:rowOff>203200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73</xdr:row>
          <xdr:rowOff>165100</xdr:rowOff>
        </xdr:from>
        <xdr:to>
          <xdr:col>3</xdr:col>
          <xdr:colOff>247650</xdr:colOff>
          <xdr:row>74</xdr:row>
          <xdr:rowOff>171450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63</xdr:row>
          <xdr:rowOff>184150</xdr:rowOff>
        </xdr:from>
        <xdr:to>
          <xdr:col>3</xdr:col>
          <xdr:colOff>298450</xdr:colOff>
          <xdr:row>64</xdr:row>
          <xdr:rowOff>171450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65</xdr:row>
          <xdr:rowOff>12700</xdr:rowOff>
        </xdr:from>
        <xdr:to>
          <xdr:col>9</xdr:col>
          <xdr:colOff>1257300</xdr:colOff>
          <xdr:row>65</xdr:row>
          <xdr:rowOff>184150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 Kindly provide total amount that has been paid under Remarks column.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184150</xdr:rowOff>
        </xdr:from>
        <xdr:to>
          <xdr:col>3</xdr:col>
          <xdr:colOff>298450</xdr:colOff>
          <xdr:row>61</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61</xdr:row>
          <xdr:rowOff>19050</xdr:rowOff>
        </xdr:from>
        <xdr:to>
          <xdr:col>9</xdr:col>
          <xdr:colOff>1257300</xdr:colOff>
          <xdr:row>62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 Kindly provide contact signed/confirmed date under Remarks column.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56</xdr:row>
          <xdr:rowOff>0</xdr:rowOff>
        </xdr:from>
        <xdr:to>
          <xdr:col>3</xdr:col>
          <xdr:colOff>298450</xdr:colOff>
          <xdr:row>57</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57</xdr:row>
          <xdr:rowOff>19050</xdr:rowOff>
        </xdr:from>
        <xdr:to>
          <xdr:col>9</xdr:col>
          <xdr:colOff>1257300</xdr:colOff>
          <xdr:row>58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 Kindly provide reasons for the replacement.</a:t>
              </a:r>
            </a:p>
          </xdr:txBody>
        </xdr:sp>
        <xdr:clientData/>
      </xdr:twoCellAnchor>
    </mc:Choice>
    <mc:Fallback/>
  </mc:AlternateContent>
  <xdr:twoCellAnchor editAs="oneCell">
    <xdr:from>
      <xdr:col>9</xdr:col>
      <xdr:colOff>9526</xdr:colOff>
      <xdr:row>0</xdr:row>
      <xdr:rowOff>19051</xdr:rowOff>
    </xdr:from>
    <xdr:to>
      <xdr:col>9</xdr:col>
      <xdr:colOff>1152525</xdr:colOff>
      <xdr:row>3</xdr:row>
      <xdr:rowOff>161548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6326" y="19051"/>
          <a:ext cx="1142999" cy="8282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sg-my.sharepoint.com/personal/danny_hoe_aic_sg/Documents/Documents/I2D2/CCDTP/PDG/OSG%20User%20Guide/Finalised%20Forms/Drafts/(MediSave%20Enhancement)%20PDG%20Supplementary%20Form%20(Propo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Project Proposal"/>
      <sheetName val="(MediSave Enhancement) PDG Supp"/>
    </sheetNames>
    <definedNames>
      <definedName name="CheckBox11_Click"/>
    </defined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aic.sg/partners/digital-transformation-plan" TargetMode="External"/><Relationship Id="rId16" Type="http://schemas.openxmlformats.org/officeDocument/2006/relationships/ctrlProp" Target="../ctrlProps/ctrlProp11.xml"/><Relationship Id="rId1" Type="http://schemas.openxmlformats.org/officeDocument/2006/relationships/hyperlink" Target="https://www.aic.sg/partners/digital-transformation-plan"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EE47D-2B52-47AF-899C-27C99F63EA6F}">
  <dimension ref="A1:S105"/>
  <sheetViews>
    <sheetView showGridLines="0" topLeftCell="A3" zoomScaleNormal="100" workbookViewId="0">
      <selection activeCell="A94" sqref="A94"/>
    </sheetView>
  </sheetViews>
  <sheetFormatPr defaultColWidth="8.7265625" defaultRowHeight="18" customHeight="1" x14ac:dyDescent="0.35"/>
  <cols>
    <col min="1" max="1" width="5.26953125" style="24" customWidth="1"/>
    <col min="2" max="2" width="8.81640625" style="1" bestFit="1" customWidth="1"/>
    <col min="3" max="3" width="8.7265625" style="1"/>
    <col min="4" max="4" width="8.7265625" style="1" customWidth="1"/>
    <col min="5" max="6" width="8.7265625" style="1"/>
    <col min="7" max="7" width="6.7265625" style="1" customWidth="1"/>
    <col min="8" max="9" width="8.7265625" style="1"/>
    <col min="10" max="10" width="20.81640625" style="1" customWidth="1"/>
    <col min="11" max="11" width="23.453125" style="1" customWidth="1"/>
    <col min="12" max="17" width="8.7265625" style="1"/>
    <col min="18" max="18" width="26.1796875" style="1" customWidth="1"/>
    <col min="19" max="19" width="32.26953125" style="1" customWidth="1"/>
    <col min="20" max="16384" width="8.7265625" style="1"/>
  </cols>
  <sheetData>
    <row r="1" spans="1:13" ht="18" customHeight="1" x14ac:dyDescent="0.35">
      <c r="A1" s="45" t="s">
        <v>0</v>
      </c>
      <c r="B1" s="45"/>
      <c r="C1" s="45"/>
      <c r="D1" s="45"/>
      <c r="E1" s="45"/>
      <c r="F1" s="45"/>
      <c r="G1" s="45"/>
      <c r="H1" s="45"/>
      <c r="I1" s="45"/>
      <c r="J1" s="45"/>
      <c r="K1" s="21"/>
    </row>
    <row r="2" spans="1:13" ht="18" customHeight="1" x14ac:dyDescent="0.35">
      <c r="A2" s="21"/>
      <c r="B2" s="2"/>
      <c r="C2" s="2"/>
      <c r="D2" s="2"/>
      <c r="E2" s="2"/>
      <c r="F2" s="2"/>
      <c r="G2" s="2"/>
      <c r="H2" s="2"/>
      <c r="I2" s="2"/>
      <c r="J2" s="2"/>
      <c r="K2" s="2"/>
    </row>
    <row r="3" spans="1:13" ht="18" customHeight="1" x14ac:dyDescent="0.35">
      <c r="A3" s="45" t="s">
        <v>1</v>
      </c>
      <c r="B3" s="45"/>
      <c r="C3" s="45"/>
      <c r="D3" s="45"/>
      <c r="E3" s="45"/>
      <c r="F3" s="45"/>
      <c r="G3" s="45"/>
      <c r="H3" s="45"/>
      <c r="I3" s="45"/>
      <c r="J3" s="45"/>
      <c r="K3" s="21"/>
    </row>
    <row r="5" spans="1:13" ht="18" customHeight="1" x14ac:dyDescent="0.35">
      <c r="A5" s="46" t="s">
        <v>2</v>
      </c>
      <c r="B5" s="46"/>
      <c r="C5" s="46"/>
      <c r="D5" s="46"/>
      <c r="E5" s="46"/>
      <c r="F5" s="46"/>
      <c r="G5" s="46"/>
      <c r="H5" s="46"/>
      <c r="I5" s="46"/>
      <c r="J5" s="46"/>
      <c r="K5" s="26"/>
    </row>
    <row r="6" spans="1:13" ht="18" customHeight="1" x14ac:dyDescent="0.35">
      <c r="A6" s="47" t="s">
        <v>3</v>
      </c>
      <c r="B6" s="47"/>
      <c r="C6" s="47"/>
      <c r="D6" s="47"/>
      <c r="E6" s="47"/>
      <c r="F6" s="47"/>
      <c r="G6" s="47"/>
      <c r="H6" s="47"/>
      <c r="I6" s="47"/>
      <c r="J6" s="47"/>
      <c r="K6" s="24"/>
    </row>
    <row r="7" spans="1:13" ht="42.65" customHeight="1" x14ac:dyDescent="0.35">
      <c r="A7" s="35" t="s">
        <v>4</v>
      </c>
      <c r="B7" s="44" t="s">
        <v>5</v>
      </c>
      <c r="C7" s="44"/>
      <c r="D7" s="44"/>
      <c r="E7" s="44"/>
      <c r="F7" s="44"/>
      <c r="G7" s="44"/>
      <c r="H7" s="44"/>
      <c r="I7" s="44"/>
      <c r="J7" s="44"/>
      <c r="K7" s="25"/>
    </row>
    <row r="8" spans="1:13" ht="30" customHeight="1" x14ac:dyDescent="0.35">
      <c r="A8" s="35" t="s">
        <v>6</v>
      </c>
      <c r="B8" s="44" t="s">
        <v>7</v>
      </c>
      <c r="C8" s="44"/>
      <c r="D8" s="44"/>
      <c r="E8" s="44"/>
      <c r="F8" s="44"/>
      <c r="G8" s="44"/>
      <c r="H8" s="44"/>
      <c r="I8" s="44"/>
      <c r="J8" s="44"/>
      <c r="K8" s="25"/>
    </row>
    <row r="9" spans="1:13" ht="18" customHeight="1" x14ac:dyDescent="0.35">
      <c r="A9" s="35" t="s">
        <v>8</v>
      </c>
      <c r="B9" s="47" t="s">
        <v>9</v>
      </c>
      <c r="C9" s="47"/>
      <c r="D9" s="47"/>
      <c r="E9" s="47"/>
      <c r="F9" s="47"/>
      <c r="G9" s="47"/>
      <c r="H9" s="47"/>
      <c r="I9" s="47"/>
      <c r="J9" s="47"/>
      <c r="K9" s="24"/>
    </row>
    <row r="10" spans="1:13" ht="30.65" customHeight="1" x14ac:dyDescent="0.35">
      <c r="A10" s="35" t="s">
        <v>10</v>
      </c>
      <c r="B10" s="44" t="s">
        <v>11</v>
      </c>
      <c r="C10" s="44"/>
      <c r="D10" s="44"/>
      <c r="E10" s="44"/>
      <c r="F10" s="44"/>
      <c r="G10" s="44"/>
      <c r="H10" s="44"/>
      <c r="I10" s="44"/>
      <c r="J10" s="44"/>
      <c r="K10" s="25"/>
    </row>
    <row r="11" spans="1:13" ht="18" customHeight="1" x14ac:dyDescent="0.35">
      <c r="A11" s="35" t="s">
        <v>12</v>
      </c>
      <c r="B11" s="48" t="s">
        <v>13</v>
      </c>
      <c r="C11" s="48"/>
      <c r="D11" s="48"/>
      <c r="E11" s="48"/>
      <c r="F11" s="48"/>
      <c r="G11" s="48"/>
      <c r="H11" s="48"/>
      <c r="I11" s="48"/>
      <c r="J11" s="48"/>
    </row>
    <row r="13" spans="1:13" ht="18" customHeight="1" x14ac:dyDescent="0.35">
      <c r="A13" s="46" t="s">
        <v>14</v>
      </c>
      <c r="B13" s="46"/>
      <c r="C13" s="46"/>
      <c r="D13" s="46"/>
      <c r="E13" s="46"/>
      <c r="F13" s="46"/>
      <c r="G13" s="46"/>
      <c r="H13" s="46"/>
      <c r="I13" s="46"/>
      <c r="J13" s="46"/>
      <c r="K13" s="26"/>
    </row>
    <row r="14" spans="1:13" ht="18" customHeight="1" x14ac:dyDescent="0.35">
      <c r="A14" s="35" t="s">
        <v>4</v>
      </c>
      <c r="B14" s="49" t="s">
        <v>15</v>
      </c>
      <c r="C14" s="49"/>
      <c r="D14" s="49"/>
      <c r="E14" s="49"/>
      <c r="F14" s="49"/>
      <c r="G14" s="49"/>
      <c r="H14" s="49"/>
      <c r="I14" s="49"/>
      <c r="J14" s="49"/>
      <c r="K14" s="27"/>
      <c r="L14" s="3"/>
      <c r="M14" s="3"/>
    </row>
    <row r="15" spans="1:13" ht="32.15" customHeight="1" x14ac:dyDescent="0.35">
      <c r="A15" s="35" t="s">
        <v>6</v>
      </c>
      <c r="B15" s="44" t="s">
        <v>16</v>
      </c>
      <c r="C15" s="44"/>
      <c r="D15" s="44"/>
      <c r="E15" s="44"/>
      <c r="F15" s="44"/>
      <c r="G15" s="44"/>
      <c r="H15" s="44"/>
      <c r="I15" s="44"/>
      <c r="J15" s="44"/>
      <c r="K15" s="25"/>
      <c r="L15" s="3"/>
      <c r="M15" s="3"/>
    </row>
    <row r="16" spans="1:13" ht="46.5" customHeight="1" x14ac:dyDescent="0.35">
      <c r="A16" s="35" t="s">
        <v>8</v>
      </c>
      <c r="B16" s="44" t="s">
        <v>17</v>
      </c>
      <c r="C16" s="44"/>
      <c r="D16" s="44"/>
      <c r="E16" s="44"/>
      <c r="F16" s="44"/>
      <c r="G16" s="44"/>
      <c r="H16" s="44"/>
      <c r="I16" s="44"/>
      <c r="J16" s="44"/>
      <c r="K16" s="25"/>
      <c r="L16" s="3"/>
      <c r="M16" s="3"/>
    </row>
    <row r="17" spans="1:13" ht="18" customHeight="1" x14ac:dyDescent="0.35">
      <c r="A17" s="35" t="s">
        <v>10</v>
      </c>
      <c r="B17" s="47" t="s">
        <v>18</v>
      </c>
      <c r="C17" s="47"/>
      <c r="D17" s="47"/>
      <c r="E17" s="47"/>
      <c r="F17" s="47"/>
      <c r="G17" s="47"/>
      <c r="H17" s="47"/>
      <c r="I17" s="47"/>
      <c r="J17" s="47"/>
      <c r="K17" s="24"/>
      <c r="L17" s="3"/>
      <c r="M17" s="3"/>
    </row>
    <row r="18" spans="1:13" ht="18" customHeight="1" x14ac:dyDescent="0.35">
      <c r="A18" s="35"/>
      <c r="B18" s="50" t="s">
        <v>19</v>
      </c>
      <c r="C18" s="50"/>
      <c r="D18" s="50"/>
      <c r="E18" s="50"/>
      <c r="F18" s="50"/>
      <c r="G18" s="50"/>
      <c r="H18" s="50"/>
      <c r="I18" s="50"/>
      <c r="J18" s="50"/>
      <c r="K18" s="28"/>
      <c r="L18" s="3"/>
      <c r="M18" s="3"/>
    </row>
    <row r="19" spans="1:13" ht="31.5" customHeight="1" x14ac:dyDescent="0.35">
      <c r="A19" s="3"/>
      <c r="B19" s="51" t="s">
        <v>20</v>
      </c>
      <c r="C19" s="50"/>
      <c r="D19" s="50"/>
      <c r="E19" s="50"/>
      <c r="F19" s="50"/>
      <c r="G19" s="50"/>
      <c r="H19" s="50"/>
      <c r="I19" s="50"/>
      <c r="J19" s="50"/>
      <c r="K19" s="28"/>
      <c r="L19" s="3"/>
      <c r="M19" s="3"/>
    </row>
    <row r="21" spans="1:13" ht="18" customHeight="1" x14ac:dyDescent="0.35">
      <c r="A21" s="46" t="s">
        <v>21</v>
      </c>
      <c r="B21" s="46"/>
      <c r="C21" s="46"/>
      <c r="D21" s="46"/>
      <c r="E21" s="46"/>
      <c r="F21" s="46"/>
      <c r="G21" s="46"/>
      <c r="H21" s="46"/>
      <c r="I21" s="46"/>
      <c r="J21" s="46"/>
      <c r="K21" s="26"/>
    </row>
    <row r="22" spans="1:13" ht="18" hidden="1" customHeight="1" x14ac:dyDescent="0.35">
      <c r="A22" s="3" t="s">
        <v>22</v>
      </c>
      <c r="B22" s="47" t="s">
        <v>23</v>
      </c>
      <c r="C22" s="47"/>
      <c r="D22" s="47"/>
      <c r="E22" s="47"/>
      <c r="F22" s="47"/>
      <c r="G22" s="47"/>
      <c r="H22" s="47"/>
      <c r="I22" s="47"/>
      <c r="J22" s="47"/>
      <c r="K22" s="24"/>
    </row>
    <row r="23" spans="1:13" ht="31.5" hidden="1" customHeight="1" x14ac:dyDescent="0.35">
      <c r="A23" s="3" t="s">
        <v>22</v>
      </c>
      <c r="B23" s="44" t="s">
        <v>24</v>
      </c>
      <c r="C23" s="44"/>
      <c r="D23" s="44"/>
      <c r="E23" s="44"/>
      <c r="F23" s="44"/>
      <c r="G23" s="44"/>
      <c r="H23" s="44"/>
      <c r="I23" s="44"/>
      <c r="J23" s="44"/>
      <c r="K23" s="25"/>
    </row>
    <row r="24" spans="1:13" ht="31" hidden="1" customHeight="1" x14ac:dyDescent="0.35">
      <c r="A24" s="3" t="s">
        <v>22</v>
      </c>
      <c r="B24" s="44" t="s">
        <v>25</v>
      </c>
      <c r="C24" s="44"/>
      <c r="D24" s="44"/>
      <c r="E24" s="44"/>
      <c r="F24" s="44"/>
      <c r="G24" s="44"/>
      <c r="H24" s="44"/>
      <c r="I24" s="44"/>
      <c r="J24" s="44"/>
      <c r="K24" s="25"/>
    </row>
    <row r="25" spans="1:13" ht="36" customHeight="1" x14ac:dyDescent="0.35">
      <c r="A25" s="44" t="s">
        <v>26</v>
      </c>
      <c r="B25" s="44"/>
      <c r="C25" s="44"/>
      <c r="D25" s="44"/>
      <c r="E25" s="44"/>
      <c r="F25" s="44"/>
      <c r="G25" s="44"/>
      <c r="H25" s="44"/>
      <c r="I25" s="44"/>
      <c r="J25" s="44"/>
      <c r="K25" s="25"/>
    </row>
    <row r="26" spans="1:13" ht="47.5" customHeight="1" x14ac:dyDescent="0.35">
      <c r="A26" s="3"/>
      <c r="B26" s="60" t="s">
        <v>27</v>
      </c>
      <c r="C26" s="61"/>
      <c r="D26" s="62" t="s">
        <v>28</v>
      </c>
      <c r="E26" s="62"/>
    </row>
    <row r="27" spans="1:13" ht="31.5" customHeight="1" x14ac:dyDescent="0.35">
      <c r="A27" s="3"/>
      <c r="B27" s="52" t="s">
        <v>29</v>
      </c>
      <c r="C27" s="52"/>
      <c r="D27" s="58" t="s">
        <v>30</v>
      </c>
      <c r="E27" s="59"/>
    </row>
    <row r="28" spans="1:13" ht="14.5" customHeight="1" x14ac:dyDescent="0.35">
      <c r="A28" s="3"/>
      <c r="B28" s="43" t="s">
        <v>31</v>
      </c>
      <c r="C28" s="43"/>
      <c r="D28" s="43"/>
      <c r="E28" s="43"/>
      <c r="F28" s="43"/>
      <c r="G28" s="43"/>
      <c r="H28" s="43"/>
      <c r="I28" s="43"/>
      <c r="J28" s="43"/>
      <c r="K28" s="29"/>
    </row>
    <row r="29" spans="1:13" ht="14" x14ac:dyDescent="0.35"/>
    <row r="30" spans="1:13" ht="18" customHeight="1" x14ac:dyDescent="0.35">
      <c r="A30" s="26" t="s">
        <v>32</v>
      </c>
      <c r="B30" s="4"/>
      <c r="C30" s="4"/>
      <c r="D30" s="4"/>
      <c r="E30" s="4"/>
      <c r="F30" s="4"/>
      <c r="G30" s="4"/>
      <c r="H30" s="4"/>
      <c r="I30" s="4"/>
      <c r="J30" s="4"/>
    </row>
    <row r="31" spans="1:13" ht="35.15" customHeight="1" x14ac:dyDescent="0.35">
      <c r="A31" s="57" t="s">
        <v>33</v>
      </c>
      <c r="B31" s="57"/>
      <c r="C31" s="57"/>
      <c r="D31" s="52"/>
      <c r="E31" s="52"/>
      <c r="F31" s="52"/>
      <c r="G31" s="52"/>
      <c r="H31" s="52"/>
      <c r="I31" s="52"/>
      <c r="J31" s="52"/>
      <c r="K31" s="25"/>
    </row>
    <row r="32" spans="1:13" ht="33.65" customHeight="1" x14ac:dyDescent="0.35">
      <c r="A32" s="52" t="s">
        <v>34</v>
      </c>
      <c r="B32" s="52"/>
      <c r="C32" s="52"/>
      <c r="D32" s="53"/>
      <c r="E32" s="54"/>
      <c r="F32" s="54"/>
      <c r="G32" s="54"/>
      <c r="H32" s="54"/>
      <c r="I32" s="54"/>
      <c r="J32" s="55"/>
      <c r="K32" s="24"/>
    </row>
    <row r="33" spans="1:12" ht="35.15" customHeight="1" x14ac:dyDescent="0.35">
      <c r="A33" s="5"/>
      <c r="B33" s="5"/>
      <c r="C33" s="5"/>
      <c r="D33" s="6"/>
      <c r="E33" s="6"/>
      <c r="F33" s="6"/>
      <c r="G33" s="6"/>
      <c r="H33" s="6"/>
      <c r="I33" s="6"/>
      <c r="J33" s="6"/>
      <c r="K33" s="25"/>
    </row>
    <row r="34" spans="1:12" ht="18" customHeight="1" x14ac:dyDescent="0.35">
      <c r="A34" s="56" t="s">
        <v>35</v>
      </c>
      <c r="B34" s="56"/>
      <c r="C34" s="56"/>
      <c r="D34" s="56"/>
      <c r="E34" s="56"/>
      <c r="F34" s="56"/>
      <c r="G34" s="56"/>
      <c r="H34" s="56"/>
      <c r="I34" s="56"/>
      <c r="J34" s="56"/>
      <c r="K34" s="26"/>
    </row>
    <row r="35" spans="1:12" ht="54" customHeight="1" x14ac:dyDescent="0.35">
      <c r="A35" s="57" t="s">
        <v>36</v>
      </c>
      <c r="B35" s="57"/>
      <c r="C35" s="57"/>
      <c r="D35" s="52"/>
      <c r="E35" s="52"/>
      <c r="F35" s="52"/>
      <c r="G35" s="52"/>
      <c r="H35" s="52"/>
      <c r="I35" s="52"/>
      <c r="J35" s="52"/>
      <c r="K35" s="25"/>
    </row>
    <row r="36" spans="1:12" ht="18" customHeight="1" x14ac:dyDescent="0.35">
      <c r="L36" s="7"/>
    </row>
    <row r="37" spans="1:12" ht="18" customHeight="1" x14ac:dyDescent="0.35">
      <c r="A37" s="56" t="s">
        <v>37</v>
      </c>
      <c r="B37" s="56"/>
      <c r="C37" s="56"/>
      <c r="D37" s="56"/>
      <c r="E37" s="56"/>
      <c r="F37" s="56"/>
      <c r="G37" s="56"/>
      <c r="H37" s="56"/>
      <c r="I37" s="56"/>
      <c r="J37" s="56"/>
      <c r="K37" s="26"/>
    </row>
    <row r="38" spans="1:12" ht="18" customHeight="1" x14ac:dyDescent="0.35">
      <c r="A38" s="65" t="s">
        <v>38</v>
      </c>
      <c r="B38" s="65"/>
      <c r="C38" s="65"/>
      <c r="D38" s="65" t="s">
        <v>39</v>
      </c>
      <c r="E38" s="65"/>
      <c r="F38" s="65" t="s">
        <v>40</v>
      </c>
      <c r="G38" s="65"/>
      <c r="H38" s="65"/>
      <c r="I38" s="65" t="s">
        <v>41</v>
      </c>
      <c r="J38" s="65"/>
    </row>
    <row r="39" spans="1:12" ht="18" customHeight="1" x14ac:dyDescent="0.35">
      <c r="A39" s="63"/>
      <c r="B39" s="63"/>
      <c r="C39" s="63"/>
      <c r="D39" s="63"/>
      <c r="E39" s="63"/>
      <c r="F39" s="63"/>
      <c r="G39" s="63"/>
      <c r="H39" s="63"/>
      <c r="I39" s="64"/>
      <c r="J39" s="63"/>
      <c r="K39" s="30"/>
    </row>
    <row r="40" spans="1:12" ht="18" customHeight="1" x14ac:dyDescent="0.35">
      <c r="A40" s="63"/>
      <c r="B40" s="63"/>
      <c r="C40" s="63"/>
      <c r="D40" s="63"/>
      <c r="E40" s="63"/>
      <c r="F40" s="63"/>
      <c r="G40" s="63"/>
      <c r="H40" s="63"/>
      <c r="I40" s="64"/>
      <c r="J40" s="63"/>
      <c r="K40" s="30"/>
    </row>
    <row r="41" spans="1:12" ht="18" customHeight="1" x14ac:dyDescent="0.35">
      <c r="A41" s="63"/>
      <c r="B41" s="63"/>
      <c r="C41" s="63"/>
      <c r="D41" s="63"/>
      <c r="E41" s="63"/>
      <c r="F41" s="63"/>
      <c r="G41" s="63"/>
      <c r="H41" s="63"/>
      <c r="I41" s="64"/>
      <c r="J41" s="63"/>
      <c r="K41" s="30"/>
    </row>
    <row r="42" spans="1:12" ht="18" customHeight="1" x14ac:dyDescent="0.35">
      <c r="A42" s="69"/>
      <c r="B42" s="69"/>
      <c r="C42" s="69"/>
      <c r="D42" s="69"/>
      <c r="E42" s="69"/>
      <c r="F42" s="69"/>
      <c r="G42" s="69"/>
      <c r="H42" s="69"/>
      <c r="I42" s="69"/>
      <c r="J42" s="69"/>
      <c r="K42" s="24"/>
    </row>
    <row r="44" spans="1:12" ht="18" customHeight="1" x14ac:dyDescent="0.35">
      <c r="A44" s="56" t="s">
        <v>42</v>
      </c>
      <c r="B44" s="56"/>
      <c r="C44" s="56"/>
      <c r="D44" s="56"/>
      <c r="E44" s="56"/>
      <c r="F44" s="56"/>
      <c r="G44" s="56"/>
      <c r="H44" s="56"/>
      <c r="I44" s="56"/>
      <c r="J44" s="56"/>
      <c r="K44" s="26"/>
    </row>
    <row r="45" spans="1:12" ht="21" customHeight="1" x14ac:dyDescent="0.35">
      <c r="A45" s="70" t="s">
        <v>43</v>
      </c>
      <c r="B45" s="71"/>
      <c r="C45" s="72"/>
      <c r="D45" s="70"/>
      <c r="E45" s="71"/>
      <c r="F45" s="71"/>
      <c r="G45" s="71"/>
      <c r="H45" s="71"/>
      <c r="I45" s="71"/>
      <c r="J45" s="72"/>
      <c r="K45" s="25"/>
    </row>
    <row r="46" spans="1:12" ht="18" customHeight="1" x14ac:dyDescent="0.35">
      <c r="A46" s="73"/>
      <c r="B46" s="44"/>
      <c r="C46" s="74"/>
      <c r="D46" s="78"/>
      <c r="E46" s="79" t="s">
        <v>44</v>
      </c>
      <c r="F46" s="79"/>
      <c r="G46" s="80" t="s">
        <v>45</v>
      </c>
      <c r="H46" s="80"/>
      <c r="I46" s="80"/>
      <c r="J46" s="8"/>
      <c r="K46" s="31"/>
    </row>
    <row r="47" spans="1:12" ht="18" customHeight="1" x14ac:dyDescent="0.35">
      <c r="A47" s="73"/>
      <c r="B47" s="44"/>
      <c r="C47" s="74"/>
      <c r="D47" s="78"/>
      <c r="E47" s="81"/>
      <c r="F47" s="81"/>
      <c r="G47" s="82"/>
      <c r="H47" s="82"/>
      <c r="I47" s="82"/>
      <c r="J47" s="9"/>
      <c r="K47" s="32"/>
    </row>
    <row r="48" spans="1:12" ht="14" x14ac:dyDescent="0.35">
      <c r="A48" s="73"/>
      <c r="B48" s="44"/>
      <c r="C48" s="74"/>
      <c r="D48" s="10"/>
      <c r="E48" s="11"/>
      <c r="F48" s="11"/>
      <c r="G48" s="11"/>
      <c r="H48" s="11"/>
      <c r="I48" s="11"/>
      <c r="J48" s="12"/>
      <c r="K48" s="30"/>
    </row>
    <row r="49" spans="1:11" ht="22.5" customHeight="1" x14ac:dyDescent="0.35">
      <c r="A49" s="73"/>
      <c r="B49" s="44"/>
      <c r="C49" s="74"/>
      <c r="D49" s="70"/>
      <c r="E49" s="71"/>
      <c r="F49" s="71"/>
      <c r="G49" s="71"/>
      <c r="H49" s="71"/>
      <c r="I49" s="71"/>
      <c r="J49" s="72"/>
      <c r="K49" s="25"/>
    </row>
    <row r="50" spans="1:11" ht="16.5" customHeight="1" x14ac:dyDescent="0.35">
      <c r="A50" s="73"/>
      <c r="B50" s="44"/>
      <c r="C50" s="74"/>
      <c r="D50" s="78"/>
      <c r="E50" s="83" t="s">
        <v>46</v>
      </c>
      <c r="F50" s="84"/>
      <c r="G50" s="85"/>
      <c r="H50" s="86" t="s">
        <v>45</v>
      </c>
      <c r="I50" s="87"/>
      <c r="J50" s="8"/>
      <c r="K50" s="31"/>
    </row>
    <row r="51" spans="1:11" ht="71.150000000000006" customHeight="1" x14ac:dyDescent="0.35">
      <c r="A51" s="73"/>
      <c r="B51" s="44"/>
      <c r="C51" s="74"/>
      <c r="D51" s="78"/>
      <c r="E51" s="66"/>
      <c r="F51" s="67"/>
      <c r="G51" s="68"/>
      <c r="H51" s="66"/>
      <c r="I51" s="68"/>
      <c r="J51" s="9"/>
      <c r="K51" s="32"/>
    </row>
    <row r="52" spans="1:11" ht="14" x14ac:dyDescent="0.35">
      <c r="A52" s="75"/>
      <c r="B52" s="76"/>
      <c r="C52" s="77"/>
      <c r="D52" s="10"/>
      <c r="E52" s="11"/>
      <c r="F52" s="11"/>
      <c r="G52" s="11"/>
      <c r="H52" s="11"/>
      <c r="I52" s="11"/>
      <c r="J52" s="12"/>
      <c r="K52" s="30"/>
    </row>
    <row r="54" spans="1:11" ht="15.5" x14ac:dyDescent="0.35">
      <c r="A54" s="26" t="s">
        <v>47</v>
      </c>
      <c r="B54" s="21"/>
      <c r="C54" s="21"/>
      <c r="D54" s="13"/>
      <c r="E54" s="13"/>
      <c r="F54" s="13"/>
      <c r="G54" s="13"/>
      <c r="H54" s="14"/>
      <c r="I54" s="14"/>
      <c r="J54" s="14"/>
      <c r="K54" s="14"/>
    </row>
    <row r="55" spans="1:11" ht="18" customHeight="1" x14ac:dyDescent="0.35">
      <c r="A55" s="21"/>
      <c r="B55" s="21"/>
      <c r="C55" s="21"/>
      <c r="D55" s="13"/>
      <c r="E55" s="13"/>
      <c r="F55" s="13"/>
      <c r="G55" s="13"/>
      <c r="H55" s="14"/>
      <c r="I55" s="14"/>
      <c r="J55" s="14"/>
      <c r="K55" s="14"/>
    </row>
    <row r="56" spans="1:11" ht="15.5" x14ac:dyDescent="0.35">
      <c r="A56" s="34" t="s">
        <v>48</v>
      </c>
      <c r="B56" s="21"/>
      <c r="C56" s="21"/>
      <c r="D56" s="21"/>
      <c r="E56" s="13"/>
      <c r="F56" s="34"/>
      <c r="G56" s="13"/>
      <c r="H56" s="14"/>
      <c r="I56" s="14"/>
      <c r="J56" s="14"/>
      <c r="K56" s="14"/>
    </row>
    <row r="57" spans="1:11" s="15" customFormat="1" ht="15.65" customHeight="1" x14ac:dyDescent="0.3">
      <c r="A57" s="38"/>
      <c r="B57" s="39"/>
      <c r="C57" s="39"/>
      <c r="D57" s="39"/>
      <c r="E57" s="39"/>
      <c r="F57" s="37"/>
    </row>
    <row r="58" spans="1:11" s="15" customFormat="1" ht="15.65" customHeight="1" x14ac:dyDescent="0.3">
      <c r="A58" s="38" t="s">
        <v>49</v>
      </c>
      <c r="B58" s="39"/>
      <c r="C58" s="39"/>
      <c r="D58" s="39"/>
      <c r="E58" s="39"/>
      <c r="F58" s="37"/>
    </row>
    <row r="59" spans="1:11" s="7" customFormat="1" ht="15.5" x14ac:dyDescent="0.35">
      <c r="A59" s="21"/>
      <c r="B59" s="21"/>
      <c r="C59" s="21"/>
      <c r="D59" s="21"/>
      <c r="E59" s="13"/>
      <c r="F59" s="34"/>
      <c r="G59" s="13"/>
      <c r="H59" s="14"/>
      <c r="I59" s="14"/>
      <c r="J59" s="14"/>
      <c r="K59" s="14"/>
    </row>
    <row r="60" spans="1:11" s="7" customFormat="1" ht="14" x14ac:dyDescent="0.3">
      <c r="A60" s="16" t="s">
        <v>50</v>
      </c>
      <c r="B60" s="16"/>
      <c r="C60" s="16"/>
      <c r="D60" s="16"/>
      <c r="E60" s="16"/>
      <c r="F60" s="16"/>
      <c r="G60" s="16"/>
      <c r="H60" s="15"/>
      <c r="I60" s="15"/>
      <c r="J60" s="15"/>
      <c r="K60" s="15"/>
    </row>
    <row r="61" spans="1:11" s="15" customFormat="1" ht="15.65" customHeight="1" x14ac:dyDescent="0.3">
      <c r="A61" s="38"/>
      <c r="B61" s="39"/>
      <c r="C61" s="39"/>
      <c r="D61" s="39"/>
      <c r="E61" s="39"/>
      <c r="F61" s="37"/>
    </row>
    <row r="62" spans="1:11" s="15" customFormat="1" ht="15.65" customHeight="1" x14ac:dyDescent="0.3">
      <c r="A62" s="38" t="s">
        <v>49</v>
      </c>
      <c r="B62" s="39"/>
      <c r="C62" s="39"/>
      <c r="D62" s="39"/>
      <c r="E62" s="39"/>
      <c r="F62" s="37"/>
    </row>
    <row r="63" spans="1:11" ht="18" customHeight="1" x14ac:dyDescent="0.3">
      <c r="A63" s="16"/>
      <c r="B63" s="16"/>
      <c r="C63" s="16"/>
      <c r="D63" s="16"/>
      <c r="E63" s="16"/>
      <c r="F63" s="16"/>
      <c r="G63" s="16"/>
      <c r="H63" s="16"/>
      <c r="I63" s="15"/>
      <c r="J63" s="15"/>
      <c r="K63" s="15"/>
    </row>
    <row r="64" spans="1:11" ht="18" customHeight="1" x14ac:dyDescent="0.3">
      <c r="A64" s="16" t="s">
        <v>51</v>
      </c>
      <c r="B64" s="16"/>
      <c r="C64" s="16"/>
      <c r="D64" s="16"/>
      <c r="E64" s="16"/>
      <c r="F64" s="16"/>
      <c r="G64" s="16"/>
      <c r="H64" s="16"/>
      <c r="I64" s="15"/>
      <c r="J64" s="15"/>
      <c r="K64" s="15"/>
    </row>
    <row r="65" spans="1:19" s="15" customFormat="1" ht="15.65" customHeight="1" x14ac:dyDescent="0.3">
      <c r="A65" s="38"/>
      <c r="B65" s="39"/>
      <c r="C65" s="39"/>
      <c r="D65" s="39"/>
      <c r="E65" s="39"/>
      <c r="F65" s="37"/>
    </row>
    <row r="66" spans="1:19" s="15" customFormat="1" ht="15.65" customHeight="1" x14ac:dyDescent="0.3">
      <c r="A66" s="38" t="s">
        <v>49</v>
      </c>
      <c r="B66" s="39"/>
      <c r="C66" s="39"/>
      <c r="D66" s="39"/>
      <c r="E66" s="39"/>
      <c r="F66" s="37"/>
    </row>
    <row r="67" spans="1:19" ht="18" customHeight="1" x14ac:dyDescent="0.3">
      <c r="A67" s="16"/>
      <c r="B67" s="16"/>
      <c r="C67" s="16"/>
      <c r="D67" s="16"/>
      <c r="E67" s="16"/>
      <c r="F67" s="16"/>
      <c r="G67" s="16"/>
      <c r="H67" s="16"/>
      <c r="I67" s="15"/>
      <c r="J67" s="15"/>
      <c r="K67" s="15"/>
    </row>
    <row r="68" spans="1:19" ht="18" customHeight="1" x14ac:dyDescent="0.3">
      <c r="A68" s="16"/>
      <c r="B68" s="16"/>
      <c r="C68" s="16"/>
      <c r="D68" s="16"/>
      <c r="E68" s="16"/>
      <c r="F68" s="16"/>
      <c r="G68" s="16"/>
      <c r="H68" s="16"/>
      <c r="I68" s="15"/>
      <c r="J68" s="15"/>
      <c r="K68" s="15"/>
    </row>
    <row r="69" spans="1:19" ht="18" customHeight="1" x14ac:dyDescent="0.35">
      <c r="A69" s="88" t="s">
        <v>52</v>
      </c>
      <c r="B69" s="88"/>
      <c r="C69" s="88"/>
      <c r="D69" s="88"/>
      <c r="E69" s="88"/>
      <c r="F69" s="88" t="s">
        <v>53</v>
      </c>
      <c r="G69" s="88"/>
      <c r="H69" s="88" t="s">
        <v>54</v>
      </c>
      <c r="I69" s="88"/>
      <c r="J69" s="88" t="s">
        <v>55</v>
      </c>
      <c r="K69" s="88" t="s">
        <v>56</v>
      </c>
      <c r="L69" s="88" t="s">
        <v>57</v>
      </c>
      <c r="M69" s="88"/>
      <c r="N69" s="88"/>
      <c r="O69" s="88" t="s">
        <v>58</v>
      </c>
      <c r="P69" s="88"/>
      <c r="Q69" s="88"/>
      <c r="R69" s="88" t="s">
        <v>59</v>
      </c>
      <c r="S69" s="88"/>
    </row>
    <row r="70" spans="1:19" ht="18" customHeight="1" x14ac:dyDescent="0.35">
      <c r="A70" s="88"/>
      <c r="B70" s="88"/>
      <c r="C70" s="88"/>
      <c r="D70" s="88"/>
      <c r="E70" s="88"/>
      <c r="F70" s="88"/>
      <c r="G70" s="88"/>
      <c r="H70" s="88"/>
      <c r="I70" s="88"/>
      <c r="J70" s="88"/>
      <c r="K70" s="88"/>
      <c r="L70" s="88"/>
      <c r="M70" s="88"/>
      <c r="N70" s="88"/>
      <c r="O70" s="88"/>
      <c r="P70" s="88"/>
      <c r="Q70" s="88"/>
      <c r="R70" s="20" t="s">
        <v>60</v>
      </c>
      <c r="S70" s="20" t="s">
        <v>61</v>
      </c>
    </row>
    <row r="71" spans="1:19" ht="14" x14ac:dyDescent="0.3">
      <c r="A71" s="93"/>
      <c r="B71" s="93"/>
      <c r="C71" s="93"/>
      <c r="D71" s="93"/>
      <c r="E71" s="93"/>
      <c r="F71" s="93"/>
      <c r="G71" s="93"/>
      <c r="H71" s="89"/>
      <c r="I71" s="90"/>
      <c r="J71" s="17">
        <f t="shared" ref="J71:J72" si="0">F71*H71</f>
        <v>0</v>
      </c>
      <c r="K71" s="36"/>
      <c r="L71" s="96"/>
      <c r="M71" s="96"/>
      <c r="N71" s="96"/>
      <c r="O71" s="94"/>
      <c r="P71" s="94"/>
      <c r="Q71" s="94"/>
      <c r="R71" s="19"/>
      <c r="S71" s="19"/>
    </row>
    <row r="72" spans="1:19" ht="18" customHeight="1" x14ac:dyDescent="0.3">
      <c r="A72" s="93"/>
      <c r="B72" s="93"/>
      <c r="C72" s="93"/>
      <c r="D72" s="93"/>
      <c r="E72" s="93"/>
      <c r="F72" s="93"/>
      <c r="G72" s="93"/>
      <c r="H72" s="91"/>
      <c r="I72" s="92"/>
      <c r="J72" s="17">
        <f t="shared" si="0"/>
        <v>0</v>
      </c>
      <c r="K72" s="17"/>
      <c r="L72" s="93"/>
      <c r="M72" s="93"/>
      <c r="N72" s="93"/>
      <c r="O72" s="95"/>
      <c r="P72" s="95"/>
      <c r="Q72" s="95"/>
      <c r="R72" s="18"/>
      <c r="S72" s="18"/>
    </row>
    <row r="73" spans="1:19" ht="18" customHeight="1" x14ac:dyDescent="0.3">
      <c r="A73" s="16" t="s">
        <v>62</v>
      </c>
      <c r="B73" s="16"/>
      <c r="C73" s="16"/>
      <c r="E73" s="16"/>
      <c r="F73" s="16"/>
      <c r="G73" s="16"/>
      <c r="H73" s="22"/>
      <c r="I73" s="22"/>
      <c r="J73" s="23"/>
      <c r="K73" s="23"/>
      <c r="L73" s="22"/>
      <c r="M73" s="22"/>
      <c r="N73" s="22"/>
      <c r="O73" s="22"/>
      <c r="Q73" s="22"/>
      <c r="R73" s="22"/>
      <c r="S73" s="22"/>
    </row>
    <row r="74" spans="1:19" ht="18" customHeight="1" x14ac:dyDescent="0.3">
      <c r="A74" s="38"/>
      <c r="B74" s="39"/>
      <c r="C74" s="39"/>
      <c r="D74" s="39"/>
      <c r="E74" s="39"/>
      <c r="F74" s="39"/>
      <c r="G74" s="39"/>
      <c r="H74" s="22"/>
      <c r="I74" s="22"/>
      <c r="J74" s="23"/>
      <c r="K74" s="23"/>
      <c r="L74" s="22"/>
      <c r="M74" s="22"/>
      <c r="N74" s="22"/>
      <c r="O74" s="22"/>
      <c r="Q74" s="22"/>
      <c r="R74" s="22"/>
      <c r="S74" s="22"/>
    </row>
    <row r="75" spans="1:19" ht="18" customHeight="1" x14ac:dyDescent="0.3">
      <c r="A75" s="38"/>
      <c r="B75" s="39"/>
      <c r="C75" s="39"/>
      <c r="D75" s="39"/>
      <c r="E75" s="39"/>
      <c r="F75" s="39"/>
      <c r="G75" s="39"/>
      <c r="H75" s="22"/>
      <c r="I75" s="22"/>
      <c r="J75" s="23"/>
      <c r="K75" s="23"/>
      <c r="L75" s="22"/>
      <c r="M75" s="22"/>
      <c r="N75" s="22"/>
      <c r="O75" s="22"/>
      <c r="Q75" s="22"/>
      <c r="R75" s="22"/>
      <c r="S75" s="22"/>
    </row>
    <row r="76" spans="1:19" ht="18" customHeight="1" x14ac:dyDescent="0.3">
      <c r="A76" s="16"/>
      <c r="B76" s="16"/>
      <c r="C76" s="16"/>
      <c r="D76" s="16"/>
      <c r="E76" s="16"/>
      <c r="F76" s="16"/>
      <c r="G76" s="16"/>
      <c r="H76" s="22"/>
      <c r="I76" s="22"/>
      <c r="J76" s="23"/>
      <c r="K76" s="23"/>
      <c r="L76" s="22"/>
      <c r="M76" s="22"/>
      <c r="N76" s="22"/>
      <c r="O76" s="22"/>
      <c r="Q76" s="22"/>
      <c r="R76" s="22"/>
      <c r="S76" s="22"/>
    </row>
    <row r="77" spans="1:19" ht="18" customHeight="1" x14ac:dyDescent="0.3">
      <c r="A77" s="16" t="s">
        <v>63</v>
      </c>
      <c r="B77" s="16"/>
      <c r="C77" s="16"/>
      <c r="D77" s="16"/>
      <c r="E77" s="16"/>
      <c r="F77" s="16"/>
      <c r="G77" s="16"/>
      <c r="H77" s="22"/>
      <c r="I77" s="22"/>
      <c r="J77" s="23"/>
      <c r="K77" s="23"/>
      <c r="L77" s="22"/>
      <c r="M77" s="22"/>
      <c r="N77" s="22"/>
      <c r="O77" s="22"/>
      <c r="Q77" s="22"/>
      <c r="R77" s="22"/>
      <c r="S77" s="22"/>
    </row>
    <row r="78" spans="1:19" ht="18" customHeight="1" x14ac:dyDescent="0.3">
      <c r="A78" s="38"/>
      <c r="B78" s="39"/>
      <c r="C78" s="39"/>
      <c r="D78" s="39"/>
      <c r="E78" s="39"/>
      <c r="F78" s="39"/>
      <c r="G78" s="39"/>
      <c r="H78" s="22"/>
      <c r="I78" s="22"/>
      <c r="J78" s="23"/>
      <c r="K78" s="23"/>
      <c r="L78" s="22"/>
      <c r="M78" s="22"/>
      <c r="N78" s="22"/>
      <c r="O78" s="22"/>
      <c r="Q78" s="22"/>
      <c r="R78" s="22"/>
      <c r="S78" s="22"/>
    </row>
    <row r="79" spans="1:19" ht="18" customHeight="1" x14ac:dyDescent="0.3">
      <c r="A79" s="38"/>
      <c r="B79" s="39"/>
      <c r="C79" s="39"/>
      <c r="D79" s="39"/>
      <c r="E79" s="39"/>
      <c r="F79" s="39"/>
      <c r="G79" s="39"/>
      <c r="H79" s="22"/>
      <c r="I79" s="22"/>
      <c r="J79" s="23"/>
      <c r="K79" s="23"/>
      <c r="L79" s="22"/>
      <c r="M79" s="22"/>
      <c r="N79" s="22"/>
      <c r="O79" s="22"/>
      <c r="Q79" s="22"/>
      <c r="R79" s="22"/>
      <c r="S79" s="22"/>
    </row>
    <row r="80" spans="1:19" ht="18" customHeight="1" x14ac:dyDescent="0.3">
      <c r="A80" s="16"/>
      <c r="B80" s="16"/>
      <c r="C80" s="16"/>
      <c r="D80" s="16"/>
      <c r="E80" s="16"/>
      <c r="F80" s="16"/>
      <c r="G80" s="16"/>
      <c r="H80" s="22"/>
      <c r="I80" s="22"/>
      <c r="J80" s="23"/>
      <c r="K80" s="23"/>
      <c r="L80" s="22"/>
      <c r="M80" s="22"/>
      <c r="N80" s="22"/>
      <c r="O80" s="22"/>
      <c r="Q80" s="22"/>
      <c r="R80" s="22"/>
      <c r="S80" s="22"/>
    </row>
    <row r="81" spans="1:18" ht="18" customHeight="1" x14ac:dyDescent="0.35">
      <c r="A81" s="26" t="s">
        <v>64</v>
      </c>
      <c r="B81" s="21"/>
      <c r="C81" s="21"/>
      <c r="D81" s="13"/>
      <c r="E81" s="13"/>
      <c r="F81" s="13"/>
      <c r="G81" s="14"/>
      <c r="H81" s="14"/>
      <c r="I81" s="14"/>
      <c r="J81" s="14"/>
      <c r="K81" s="14"/>
    </row>
    <row r="82" spans="1:18" ht="29.25" customHeight="1" x14ac:dyDescent="0.35">
      <c r="A82" s="42" t="s">
        <v>65</v>
      </c>
      <c r="B82" s="42"/>
      <c r="C82" s="42"/>
      <c r="D82" s="42"/>
      <c r="E82" s="42"/>
      <c r="F82" s="42"/>
      <c r="G82" s="42"/>
      <c r="H82" s="42"/>
      <c r="I82" s="42"/>
      <c r="J82" s="42"/>
      <c r="K82" s="42"/>
      <c r="L82" s="42"/>
      <c r="M82" s="42"/>
      <c r="N82" s="42"/>
      <c r="O82" s="42"/>
      <c r="P82" s="42"/>
      <c r="Q82" s="42"/>
      <c r="R82" s="43"/>
    </row>
    <row r="83" spans="1:18" ht="18" customHeight="1" x14ac:dyDescent="0.35">
      <c r="A83" s="40"/>
      <c r="B83" s="40"/>
      <c r="C83" s="40"/>
      <c r="D83" s="40"/>
      <c r="E83" s="40"/>
      <c r="F83" s="40"/>
      <c r="G83" s="40"/>
      <c r="H83" s="40"/>
      <c r="I83" s="40"/>
      <c r="J83" s="40"/>
      <c r="K83" s="40"/>
      <c r="L83" s="40"/>
      <c r="M83" s="40"/>
      <c r="N83" s="40"/>
      <c r="O83" s="40"/>
      <c r="P83" s="40"/>
      <c r="Q83" s="40"/>
      <c r="R83" s="33"/>
    </row>
    <row r="84" spans="1:18" ht="18" customHeight="1" x14ac:dyDescent="0.35">
      <c r="A84" s="40"/>
      <c r="B84" s="40"/>
      <c r="C84" s="40"/>
      <c r="D84" s="40"/>
      <c r="E84" s="40"/>
      <c r="F84" s="40"/>
      <c r="G84" s="40"/>
      <c r="H84" s="40"/>
      <c r="I84" s="40"/>
      <c r="J84" s="40"/>
      <c r="K84" s="40"/>
      <c r="L84" s="40"/>
      <c r="M84" s="40"/>
      <c r="N84" s="40"/>
      <c r="O84" s="40"/>
      <c r="P84" s="40"/>
      <c r="Q84" s="40"/>
      <c r="R84" s="33"/>
    </row>
    <row r="85" spans="1:18" ht="18" customHeight="1" x14ac:dyDescent="0.35">
      <c r="A85" s="40"/>
      <c r="B85" s="40"/>
      <c r="C85" s="40"/>
      <c r="D85" s="40"/>
      <c r="E85" s="40"/>
      <c r="F85" s="40"/>
      <c r="G85" s="40"/>
      <c r="H85" s="40"/>
      <c r="I85" s="40"/>
      <c r="J85" s="40"/>
      <c r="K85" s="40"/>
      <c r="L85" s="40"/>
      <c r="M85" s="40"/>
      <c r="N85" s="40"/>
      <c r="O85" s="40"/>
      <c r="P85" s="40"/>
      <c r="Q85" s="40"/>
      <c r="R85" s="33"/>
    </row>
    <row r="86" spans="1:18" ht="18" customHeight="1" x14ac:dyDescent="0.35">
      <c r="A86" s="40"/>
      <c r="B86" s="40"/>
      <c r="C86" s="40"/>
      <c r="D86" s="40"/>
      <c r="E86" s="40"/>
      <c r="F86" s="40"/>
      <c r="G86" s="40"/>
      <c r="H86" s="40"/>
      <c r="I86" s="40"/>
      <c r="J86" s="40"/>
      <c r="K86" s="40"/>
      <c r="L86" s="40"/>
      <c r="M86" s="40"/>
      <c r="N86" s="40"/>
      <c r="O86" s="40"/>
      <c r="P86" s="40"/>
      <c r="Q86" s="40"/>
      <c r="R86" s="33"/>
    </row>
    <row r="87" spans="1:18" ht="18" customHeight="1" x14ac:dyDescent="0.35">
      <c r="A87" s="40"/>
      <c r="B87" s="40"/>
      <c r="C87" s="40"/>
      <c r="D87" s="40"/>
      <c r="E87" s="40"/>
      <c r="F87" s="40"/>
      <c r="G87" s="40"/>
      <c r="H87" s="40"/>
      <c r="I87" s="40"/>
      <c r="J87" s="40"/>
      <c r="K87" s="40"/>
      <c r="L87" s="40"/>
      <c r="M87" s="40"/>
      <c r="N87" s="40"/>
      <c r="O87" s="40"/>
      <c r="P87" s="40"/>
      <c r="Q87" s="40"/>
      <c r="R87" s="33"/>
    </row>
    <row r="88" spans="1:18" ht="18" customHeight="1" x14ac:dyDescent="0.35">
      <c r="A88" s="40"/>
      <c r="B88" s="40"/>
      <c r="C88" s="40"/>
      <c r="D88" s="40"/>
      <c r="E88" s="40"/>
      <c r="F88" s="40"/>
      <c r="G88" s="40"/>
      <c r="H88" s="40"/>
      <c r="I88" s="40"/>
      <c r="J88" s="40"/>
      <c r="K88" s="40"/>
      <c r="L88" s="40"/>
      <c r="M88" s="40"/>
      <c r="N88" s="40"/>
      <c r="O88" s="40"/>
      <c r="P88" s="40"/>
      <c r="Q88" s="40"/>
      <c r="R88" s="33"/>
    </row>
    <row r="89" spans="1:18" ht="18" customHeight="1" x14ac:dyDescent="0.35">
      <c r="A89" s="40"/>
      <c r="B89" s="40"/>
      <c r="C89" s="40"/>
      <c r="D89" s="40"/>
      <c r="E89" s="40"/>
      <c r="F89" s="40"/>
      <c r="G89" s="40"/>
      <c r="H89" s="40"/>
      <c r="I89" s="40"/>
      <c r="J89" s="40"/>
      <c r="K89" s="40"/>
      <c r="L89" s="40"/>
      <c r="M89" s="40"/>
      <c r="N89" s="40"/>
      <c r="O89" s="40"/>
      <c r="P89" s="40"/>
      <c r="Q89" s="40"/>
      <c r="R89" s="33"/>
    </row>
    <row r="90" spans="1:18" ht="18" customHeight="1" x14ac:dyDescent="0.35">
      <c r="A90" s="40"/>
      <c r="B90" s="40"/>
      <c r="C90" s="40"/>
      <c r="D90" s="40"/>
      <c r="E90" s="40"/>
      <c r="F90" s="40"/>
      <c r="G90" s="40"/>
      <c r="H90" s="40"/>
      <c r="I90" s="40"/>
      <c r="J90" s="40"/>
      <c r="K90" s="40"/>
      <c r="L90" s="40"/>
      <c r="M90" s="40"/>
      <c r="N90" s="40"/>
      <c r="O90" s="40"/>
      <c r="P90" s="40"/>
      <c r="Q90" s="40"/>
      <c r="R90" s="33"/>
    </row>
    <row r="91" spans="1:18" ht="18" customHeight="1" x14ac:dyDescent="0.35">
      <c r="A91" s="40"/>
      <c r="B91" s="40"/>
      <c r="C91" s="40"/>
      <c r="D91" s="40"/>
      <c r="E91" s="40"/>
      <c r="F91" s="40"/>
      <c r="G91" s="40"/>
      <c r="H91" s="40"/>
      <c r="I91" s="40"/>
      <c r="J91" s="40"/>
      <c r="K91" s="40"/>
      <c r="L91" s="40"/>
      <c r="M91" s="40"/>
      <c r="N91" s="40"/>
      <c r="O91" s="40"/>
      <c r="P91" s="40"/>
      <c r="Q91" s="40"/>
      <c r="R91" s="33"/>
    </row>
    <row r="92" spans="1:18" ht="18" customHeight="1" x14ac:dyDescent="0.35">
      <c r="A92" s="40"/>
      <c r="B92" s="40"/>
      <c r="C92" s="40"/>
      <c r="D92" s="40"/>
      <c r="E92" s="40"/>
      <c r="F92" s="40"/>
      <c r="G92" s="40"/>
      <c r="H92" s="40"/>
      <c r="I92" s="40"/>
      <c r="J92" s="40"/>
      <c r="K92" s="40"/>
      <c r="L92" s="40"/>
      <c r="M92" s="40"/>
      <c r="N92" s="40"/>
      <c r="O92" s="40"/>
      <c r="P92" s="40"/>
      <c r="Q92" s="40"/>
      <c r="R92" s="33"/>
    </row>
    <row r="94" spans="1:18" ht="18" customHeight="1" x14ac:dyDescent="0.35">
      <c r="A94" s="26" t="s">
        <v>66</v>
      </c>
      <c r="B94" s="21"/>
      <c r="C94" s="21"/>
      <c r="D94" s="13"/>
      <c r="E94" s="13"/>
      <c r="F94" s="13"/>
      <c r="G94" s="14"/>
      <c r="H94" s="14"/>
      <c r="I94" s="14"/>
      <c r="J94" s="14"/>
      <c r="K94" s="14"/>
    </row>
    <row r="95" spans="1:18" ht="18" customHeight="1" x14ac:dyDescent="0.35">
      <c r="A95" s="42" t="s">
        <v>67</v>
      </c>
      <c r="B95" s="42"/>
      <c r="C95" s="42"/>
      <c r="D95" s="42"/>
      <c r="E95" s="42"/>
      <c r="F95" s="42"/>
      <c r="G95" s="42"/>
      <c r="H95" s="42"/>
      <c r="I95" s="42"/>
      <c r="J95" s="42"/>
      <c r="K95" s="42"/>
      <c r="L95" s="42"/>
      <c r="M95" s="42"/>
      <c r="N95" s="42"/>
      <c r="O95" s="42"/>
      <c r="P95" s="42"/>
      <c r="Q95" s="42"/>
      <c r="R95" s="43"/>
    </row>
    <row r="96" spans="1:18" ht="18" customHeight="1" x14ac:dyDescent="0.35">
      <c r="A96" s="41"/>
      <c r="B96" s="41"/>
      <c r="C96" s="41"/>
      <c r="D96" s="41"/>
      <c r="E96" s="41"/>
      <c r="F96" s="41"/>
      <c r="G96" s="41"/>
      <c r="H96" s="41"/>
      <c r="I96" s="41"/>
      <c r="J96" s="41"/>
      <c r="K96" s="41"/>
      <c r="L96" s="41"/>
      <c r="M96" s="41"/>
      <c r="N96" s="41"/>
      <c r="O96" s="41"/>
      <c r="P96" s="41"/>
      <c r="Q96" s="41"/>
      <c r="R96" s="33"/>
    </row>
    <row r="97" spans="1:18" ht="18" customHeight="1" x14ac:dyDescent="0.35">
      <c r="A97" s="41"/>
      <c r="B97" s="41"/>
      <c r="C97" s="41"/>
      <c r="D97" s="41"/>
      <c r="E97" s="41"/>
      <c r="F97" s="41"/>
      <c r="G97" s="41"/>
      <c r="H97" s="41"/>
      <c r="I97" s="41"/>
      <c r="J97" s="41"/>
      <c r="K97" s="41"/>
      <c r="L97" s="41"/>
      <c r="M97" s="41"/>
      <c r="N97" s="41"/>
      <c r="O97" s="41"/>
      <c r="P97" s="41"/>
      <c r="Q97" s="41"/>
      <c r="R97" s="33"/>
    </row>
    <row r="98" spans="1:18" ht="18" customHeight="1" x14ac:dyDescent="0.35">
      <c r="A98" s="41"/>
      <c r="B98" s="41"/>
      <c r="C98" s="41"/>
      <c r="D98" s="41"/>
      <c r="E98" s="41"/>
      <c r="F98" s="41"/>
      <c r="G98" s="41"/>
      <c r="H98" s="41"/>
      <c r="I98" s="41"/>
      <c r="J98" s="41"/>
      <c r="K98" s="41"/>
      <c r="L98" s="41"/>
      <c r="M98" s="41"/>
      <c r="N98" s="41"/>
      <c r="O98" s="41"/>
      <c r="P98" s="41"/>
      <c r="Q98" s="41"/>
      <c r="R98" s="33"/>
    </row>
    <row r="99" spans="1:18" ht="18" customHeight="1" x14ac:dyDescent="0.35">
      <c r="A99" s="41"/>
      <c r="B99" s="41"/>
      <c r="C99" s="41"/>
      <c r="D99" s="41"/>
      <c r="E99" s="41"/>
      <c r="F99" s="41"/>
      <c r="G99" s="41"/>
      <c r="H99" s="41"/>
      <c r="I99" s="41"/>
      <c r="J99" s="41"/>
      <c r="K99" s="41"/>
      <c r="L99" s="41"/>
      <c r="M99" s="41"/>
      <c r="N99" s="41"/>
      <c r="O99" s="41"/>
      <c r="P99" s="41"/>
      <c r="Q99" s="41"/>
      <c r="R99" s="33"/>
    </row>
    <row r="100" spans="1:18" ht="18" customHeight="1" x14ac:dyDescent="0.35">
      <c r="A100" s="41"/>
      <c r="B100" s="41"/>
      <c r="C100" s="41"/>
      <c r="D100" s="41"/>
      <c r="E100" s="41"/>
      <c r="F100" s="41"/>
      <c r="G100" s="41"/>
      <c r="H100" s="41"/>
      <c r="I100" s="41"/>
      <c r="J100" s="41"/>
      <c r="K100" s="41"/>
      <c r="L100" s="41"/>
      <c r="M100" s="41"/>
      <c r="N100" s="41"/>
      <c r="O100" s="41"/>
      <c r="P100" s="41"/>
      <c r="Q100" s="41"/>
      <c r="R100" s="33"/>
    </row>
    <row r="101" spans="1:18" ht="18" customHeight="1" x14ac:dyDescent="0.35">
      <c r="A101" s="41"/>
      <c r="B101" s="41"/>
      <c r="C101" s="41"/>
      <c r="D101" s="41"/>
      <c r="E101" s="41"/>
      <c r="F101" s="41"/>
      <c r="G101" s="41"/>
      <c r="H101" s="41"/>
      <c r="I101" s="41"/>
      <c r="J101" s="41"/>
      <c r="K101" s="41"/>
      <c r="L101" s="41"/>
      <c r="M101" s="41"/>
      <c r="N101" s="41"/>
      <c r="O101" s="41"/>
      <c r="P101" s="41"/>
      <c r="Q101" s="41"/>
      <c r="R101" s="33"/>
    </row>
    <row r="102" spans="1:18" ht="18" customHeight="1" x14ac:dyDescent="0.35">
      <c r="A102" s="41"/>
      <c r="B102" s="41"/>
      <c r="C102" s="41"/>
      <c r="D102" s="41"/>
      <c r="E102" s="41"/>
      <c r="F102" s="41"/>
      <c r="G102" s="41"/>
      <c r="H102" s="41"/>
      <c r="I102" s="41"/>
      <c r="J102" s="41"/>
      <c r="K102" s="41"/>
      <c r="L102" s="41"/>
      <c r="M102" s="41"/>
      <c r="N102" s="41"/>
      <c r="O102" s="41"/>
      <c r="P102" s="41"/>
      <c r="Q102" s="41"/>
      <c r="R102" s="33"/>
    </row>
    <row r="103" spans="1:18" ht="18" customHeight="1" x14ac:dyDescent="0.35">
      <c r="A103" s="41"/>
      <c r="B103" s="41"/>
      <c r="C103" s="41"/>
      <c r="D103" s="41"/>
      <c r="E103" s="41"/>
      <c r="F103" s="41"/>
      <c r="G103" s="41"/>
      <c r="H103" s="41"/>
      <c r="I103" s="41"/>
      <c r="J103" s="41"/>
      <c r="K103" s="41"/>
      <c r="L103" s="41"/>
      <c r="M103" s="41"/>
      <c r="N103" s="41"/>
      <c r="O103" s="41"/>
      <c r="P103" s="41"/>
      <c r="Q103" s="41"/>
      <c r="R103" s="33"/>
    </row>
    <row r="104" spans="1:18" ht="18" customHeight="1" x14ac:dyDescent="0.35">
      <c r="A104" s="41"/>
      <c r="B104" s="41"/>
      <c r="C104" s="41"/>
      <c r="D104" s="41"/>
      <c r="E104" s="41"/>
      <c r="F104" s="41"/>
      <c r="G104" s="41"/>
      <c r="H104" s="41"/>
      <c r="I104" s="41"/>
      <c r="J104" s="41"/>
      <c r="K104" s="41"/>
      <c r="L104" s="41"/>
      <c r="M104" s="41"/>
      <c r="N104" s="41"/>
      <c r="O104" s="41"/>
      <c r="P104" s="41"/>
      <c r="Q104" s="41"/>
      <c r="R104" s="33"/>
    </row>
    <row r="105" spans="1:18" ht="18" customHeight="1" x14ac:dyDescent="0.35">
      <c r="A105" s="41"/>
      <c r="B105" s="41"/>
      <c r="C105" s="41"/>
      <c r="D105" s="41"/>
      <c r="E105" s="41"/>
      <c r="F105" s="41"/>
      <c r="G105" s="41"/>
      <c r="H105" s="41"/>
      <c r="I105" s="41"/>
      <c r="J105" s="41"/>
      <c r="K105" s="41"/>
      <c r="L105" s="41"/>
      <c r="M105" s="41"/>
      <c r="N105" s="41"/>
      <c r="O105" s="41"/>
      <c r="P105" s="41"/>
      <c r="Q105" s="41"/>
      <c r="R105" s="33"/>
    </row>
  </sheetData>
  <mergeCells count="100">
    <mergeCell ref="H72:I72"/>
    <mergeCell ref="F72:G72"/>
    <mergeCell ref="K69:K70"/>
    <mergeCell ref="A95:R95"/>
    <mergeCell ref="O69:Q70"/>
    <mergeCell ref="O71:Q71"/>
    <mergeCell ref="O72:Q72"/>
    <mergeCell ref="L69:N70"/>
    <mergeCell ref="L71:N71"/>
    <mergeCell ref="L72:N72"/>
    <mergeCell ref="A72:E72"/>
    <mergeCell ref="R69:S69"/>
    <mergeCell ref="A69:E70"/>
    <mergeCell ref="A71:E71"/>
    <mergeCell ref="F69:G70"/>
    <mergeCell ref="F71:G71"/>
    <mergeCell ref="H69:I70"/>
    <mergeCell ref="H71:I71"/>
    <mergeCell ref="J69:J70"/>
    <mergeCell ref="A65:E65"/>
    <mergeCell ref="A66:E66"/>
    <mergeCell ref="A61:E61"/>
    <mergeCell ref="A62:E62"/>
    <mergeCell ref="A57:E57"/>
    <mergeCell ref="A58:E58"/>
    <mergeCell ref="A44:J44"/>
    <mergeCell ref="A45:C52"/>
    <mergeCell ref="D45:J45"/>
    <mergeCell ref="D46:D47"/>
    <mergeCell ref="E46:F46"/>
    <mergeCell ref="G46:I46"/>
    <mergeCell ref="E47:F47"/>
    <mergeCell ref="G47:I47"/>
    <mergeCell ref="D49:J49"/>
    <mergeCell ref="D50:D51"/>
    <mergeCell ref="E50:G50"/>
    <mergeCell ref="H50:I50"/>
    <mergeCell ref="E51:G51"/>
    <mergeCell ref="H51:I51"/>
    <mergeCell ref="A39:C39"/>
    <mergeCell ref="D39:E39"/>
    <mergeCell ref="F39:H39"/>
    <mergeCell ref="I39:J39"/>
    <mergeCell ref="A42:C42"/>
    <mergeCell ref="D42:E42"/>
    <mergeCell ref="F42:H42"/>
    <mergeCell ref="I42:J42"/>
    <mergeCell ref="A40:C40"/>
    <mergeCell ref="D40:E40"/>
    <mergeCell ref="F40:H40"/>
    <mergeCell ref="I40:J40"/>
    <mergeCell ref="A41:C41"/>
    <mergeCell ref="D41:E41"/>
    <mergeCell ref="F41:H41"/>
    <mergeCell ref="I41:J41"/>
    <mergeCell ref="A37:J37"/>
    <mergeCell ref="A38:C38"/>
    <mergeCell ref="D38:E38"/>
    <mergeCell ref="F38:H38"/>
    <mergeCell ref="I38:J38"/>
    <mergeCell ref="B22:J22"/>
    <mergeCell ref="A32:C32"/>
    <mergeCell ref="D32:J32"/>
    <mergeCell ref="A34:J34"/>
    <mergeCell ref="A35:C35"/>
    <mergeCell ref="D35:J35"/>
    <mergeCell ref="B28:J28"/>
    <mergeCell ref="A31:C31"/>
    <mergeCell ref="D31:J31"/>
    <mergeCell ref="B27:C27"/>
    <mergeCell ref="D27:E27"/>
    <mergeCell ref="B23:J23"/>
    <mergeCell ref="B24:J24"/>
    <mergeCell ref="A25:J25"/>
    <mergeCell ref="B26:C26"/>
    <mergeCell ref="D26:E26"/>
    <mergeCell ref="B16:J16"/>
    <mergeCell ref="B17:J17"/>
    <mergeCell ref="B18:J18"/>
    <mergeCell ref="B19:J19"/>
    <mergeCell ref="A21:J21"/>
    <mergeCell ref="B15:J15"/>
    <mergeCell ref="A1:J1"/>
    <mergeCell ref="A3:J3"/>
    <mergeCell ref="A5:J5"/>
    <mergeCell ref="A6:J6"/>
    <mergeCell ref="B7:J7"/>
    <mergeCell ref="B8:J8"/>
    <mergeCell ref="B9:J9"/>
    <mergeCell ref="B10:J10"/>
    <mergeCell ref="B11:J11"/>
    <mergeCell ref="A13:J13"/>
    <mergeCell ref="B14:J14"/>
    <mergeCell ref="A74:G74"/>
    <mergeCell ref="A75:G75"/>
    <mergeCell ref="A83:Q92"/>
    <mergeCell ref="A96:Q105"/>
    <mergeCell ref="A82:R82"/>
    <mergeCell ref="A78:G78"/>
    <mergeCell ref="A79:G79"/>
  </mergeCells>
  <hyperlinks>
    <hyperlink ref="B14" r:id="rId1" display="For more details on PDG funding and support, go to CCDTP website." xr:uid="{C2D48994-2DE3-4802-B49F-F9715029A60B}"/>
    <hyperlink ref="B28:J28" r:id="rId2" display="For details of each project category, click here." xr:uid="{21CDC6C7-DA0D-4D9A-958B-60B5191D83BB}"/>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5" r:id="rId6" name="Check Box 11">
              <controlPr defaultSize="0" autoFill="0" autoLine="0" autoPict="0">
                <anchor moveWithCells="1">
                  <from>
                    <xdr:col>3</xdr:col>
                    <xdr:colOff>107950</xdr:colOff>
                    <xdr:row>30</xdr:row>
                    <xdr:rowOff>431800</xdr:rowOff>
                  </from>
                  <to>
                    <xdr:col>8</xdr:col>
                    <xdr:colOff>12700</xdr:colOff>
                    <xdr:row>31</xdr:row>
                    <xdr:rowOff>412750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3</xdr:col>
                    <xdr:colOff>31750</xdr:colOff>
                    <xdr:row>47</xdr:row>
                    <xdr:rowOff>165100</xdr:rowOff>
                  </from>
                  <to>
                    <xdr:col>8</xdr:col>
                    <xdr:colOff>488950</xdr:colOff>
                    <xdr:row>49</xdr:row>
                    <xdr:rowOff>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3</xdr:col>
                    <xdr:colOff>19050</xdr:colOff>
                    <xdr:row>43</xdr:row>
                    <xdr:rowOff>127000</xdr:rowOff>
                  </from>
                  <to>
                    <xdr:col>8</xdr:col>
                    <xdr:colOff>31750</xdr:colOff>
                    <xdr:row>45</xdr:row>
                    <xdr:rowOff>76200</xdr:rowOff>
                  </to>
                </anchor>
              </controlPr>
            </control>
          </mc:Choice>
        </mc:AlternateContent>
        <mc:AlternateContent xmlns:mc="http://schemas.openxmlformats.org/markup-compatibility/2006">
          <mc:Choice Requires="x14">
            <control shapeId="1038" r:id="rId9" name="Check Box 14">
              <controlPr defaultSize="0" autoFill="0" autoLine="0" autoPict="0" macro="[1]!CheckBox11_Click">
                <anchor moveWithCells="1">
                  <from>
                    <xdr:col>0</xdr:col>
                    <xdr:colOff>19050</xdr:colOff>
                    <xdr:row>76</xdr:row>
                    <xdr:rowOff>190500</xdr:rowOff>
                  </from>
                  <to>
                    <xdr:col>3</xdr:col>
                    <xdr:colOff>247650</xdr:colOff>
                    <xdr:row>77</xdr:row>
                    <xdr:rowOff>203200</xdr:rowOff>
                  </to>
                </anchor>
              </controlPr>
            </control>
          </mc:Choice>
        </mc:AlternateContent>
        <mc:AlternateContent xmlns:mc="http://schemas.openxmlformats.org/markup-compatibility/2006">
          <mc:Choice Requires="x14">
            <control shapeId="1039" r:id="rId10" name="Check Box 15">
              <controlPr defaultSize="0" autoFill="0" autoLine="0" autoPict="0" macro="[1]!CheckBox11_Click">
                <anchor moveWithCells="1">
                  <from>
                    <xdr:col>0</xdr:col>
                    <xdr:colOff>19050</xdr:colOff>
                    <xdr:row>77</xdr:row>
                    <xdr:rowOff>165100</xdr:rowOff>
                  </from>
                  <to>
                    <xdr:col>3</xdr:col>
                    <xdr:colOff>247650</xdr:colOff>
                    <xdr:row>78</xdr:row>
                    <xdr:rowOff>171450</xdr:rowOff>
                  </to>
                </anchor>
              </controlPr>
            </control>
          </mc:Choice>
        </mc:AlternateContent>
        <mc:AlternateContent xmlns:mc="http://schemas.openxmlformats.org/markup-compatibility/2006">
          <mc:Choice Requires="x14">
            <control shapeId="1042" r:id="rId11" name="Check Box 18">
              <controlPr defaultSize="0" autoFill="0" autoLine="0" autoPict="0" macro="[1]!CheckBox11_Click">
                <anchor moveWithCells="1">
                  <from>
                    <xdr:col>0</xdr:col>
                    <xdr:colOff>19050</xdr:colOff>
                    <xdr:row>72</xdr:row>
                    <xdr:rowOff>190500</xdr:rowOff>
                  </from>
                  <to>
                    <xdr:col>3</xdr:col>
                    <xdr:colOff>247650</xdr:colOff>
                    <xdr:row>73</xdr:row>
                    <xdr:rowOff>203200</xdr:rowOff>
                  </to>
                </anchor>
              </controlPr>
            </control>
          </mc:Choice>
        </mc:AlternateContent>
        <mc:AlternateContent xmlns:mc="http://schemas.openxmlformats.org/markup-compatibility/2006">
          <mc:Choice Requires="x14">
            <control shapeId="1043" r:id="rId12" name="Check Box 19">
              <controlPr defaultSize="0" autoFill="0" autoLine="0" autoPict="0" macro="[1]!CheckBox11_Click">
                <anchor moveWithCells="1">
                  <from>
                    <xdr:col>0</xdr:col>
                    <xdr:colOff>19050</xdr:colOff>
                    <xdr:row>73</xdr:row>
                    <xdr:rowOff>165100</xdr:rowOff>
                  </from>
                  <to>
                    <xdr:col>3</xdr:col>
                    <xdr:colOff>247650</xdr:colOff>
                    <xdr:row>74</xdr:row>
                    <xdr:rowOff>171450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0</xdr:col>
                    <xdr:colOff>31750</xdr:colOff>
                    <xdr:row>63</xdr:row>
                    <xdr:rowOff>184150</xdr:rowOff>
                  </from>
                  <to>
                    <xdr:col>3</xdr:col>
                    <xdr:colOff>298450</xdr:colOff>
                    <xdr:row>64</xdr:row>
                    <xdr:rowOff>171450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0</xdr:col>
                    <xdr:colOff>31750</xdr:colOff>
                    <xdr:row>65</xdr:row>
                    <xdr:rowOff>12700</xdr:rowOff>
                  </from>
                  <to>
                    <xdr:col>9</xdr:col>
                    <xdr:colOff>1257300</xdr:colOff>
                    <xdr:row>65</xdr:row>
                    <xdr:rowOff>184150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0</xdr:col>
                    <xdr:colOff>19050</xdr:colOff>
                    <xdr:row>59</xdr:row>
                    <xdr:rowOff>184150</xdr:rowOff>
                  </from>
                  <to>
                    <xdr:col>3</xdr:col>
                    <xdr:colOff>298450</xdr:colOff>
                    <xdr:row>61</xdr:row>
                    <xdr:rowOff>19050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0</xdr:col>
                    <xdr:colOff>31750</xdr:colOff>
                    <xdr:row>61</xdr:row>
                    <xdr:rowOff>19050</xdr:rowOff>
                  </from>
                  <to>
                    <xdr:col>9</xdr:col>
                    <xdr:colOff>1257300</xdr:colOff>
                    <xdr:row>62</xdr:row>
                    <xdr:rowOff>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0</xdr:col>
                    <xdr:colOff>31750</xdr:colOff>
                    <xdr:row>56</xdr:row>
                    <xdr:rowOff>0</xdr:rowOff>
                  </from>
                  <to>
                    <xdr:col>3</xdr:col>
                    <xdr:colOff>298450</xdr:colOff>
                    <xdr:row>57</xdr:row>
                    <xdr:rowOff>38100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0</xdr:col>
                    <xdr:colOff>31750</xdr:colOff>
                    <xdr:row>57</xdr:row>
                    <xdr:rowOff>19050</xdr:rowOff>
                  </from>
                  <to>
                    <xdr:col>9</xdr:col>
                    <xdr:colOff>1257300</xdr:colOff>
                    <xdr:row>58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88270-88C5-4F5B-AB44-5A5405E144D0}">
  <dimension ref="A1:Y38"/>
  <sheetViews>
    <sheetView tabSelected="1" zoomScale="90" zoomScaleNormal="90" workbookViewId="0">
      <selection activeCell="G9" sqref="G9:L9"/>
    </sheetView>
  </sheetViews>
  <sheetFormatPr defaultRowHeight="14.5" x14ac:dyDescent="0.35"/>
  <cols>
    <col min="15" max="15" width="2.54296875" customWidth="1"/>
    <col min="16" max="16" width="1.81640625" customWidth="1"/>
    <col min="19" max="19" width="4" customWidth="1"/>
  </cols>
  <sheetData>
    <row r="1" spans="1:25" x14ac:dyDescent="0.35">
      <c r="A1" s="131" t="s">
        <v>187</v>
      </c>
      <c r="B1" s="131"/>
      <c r="C1" s="131"/>
      <c r="D1" s="131"/>
      <c r="E1" s="131"/>
      <c r="F1" s="131"/>
      <c r="G1" s="131"/>
      <c r="H1" s="131"/>
      <c r="I1" s="131"/>
      <c r="J1" s="130"/>
      <c r="K1" s="130"/>
      <c r="L1" s="130"/>
      <c r="M1" s="130"/>
      <c r="N1" s="130"/>
      <c r="O1" s="130"/>
      <c r="P1" s="130"/>
      <c r="Q1" s="130"/>
      <c r="R1" s="130"/>
      <c r="S1" s="130"/>
      <c r="T1" s="130"/>
      <c r="U1" s="130"/>
      <c r="V1" s="130"/>
      <c r="W1" s="130"/>
      <c r="X1" s="130"/>
      <c r="Y1" s="130"/>
    </row>
    <row r="2" spans="1:25" ht="78.75" customHeight="1" x14ac:dyDescent="0.35">
      <c r="A2" s="124" t="s">
        <v>68</v>
      </c>
      <c r="B2" s="124"/>
      <c r="C2" s="124"/>
      <c r="D2" s="124" t="s">
        <v>69</v>
      </c>
      <c r="E2" s="124"/>
      <c r="F2" s="124"/>
      <c r="G2" s="124" t="s">
        <v>70</v>
      </c>
      <c r="H2" s="124"/>
      <c r="I2" s="124"/>
      <c r="J2" s="124"/>
      <c r="K2" s="124"/>
      <c r="L2" s="124"/>
      <c r="M2" s="125" t="s">
        <v>71</v>
      </c>
      <c r="N2" s="126"/>
      <c r="O2" s="126"/>
      <c r="P2" s="127"/>
      <c r="Q2" s="128" t="s">
        <v>72</v>
      </c>
      <c r="R2" s="129"/>
      <c r="S2" s="129"/>
      <c r="T2" s="128" t="s">
        <v>73</v>
      </c>
      <c r="U2" s="129"/>
      <c r="V2" s="129"/>
      <c r="W2" s="129"/>
      <c r="X2" s="129"/>
      <c r="Y2" s="129"/>
    </row>
    <row r="3" spans="1:25" ht="69.75" customHeight="1" x14ac:dyDescent="0.35">
      <c r="A3" s="102" t="s">
        <v>74</v>
      </c>
      <c r="B3" s="102"/>
      <c r="C3" s="102"/>
      <c r="D3" s="102" t="s">
        <v>75</v>
      </c>
      <c r="E3" s="102"/>
      <c r="F3" s="102"/>
      <c r="G3" s="103" t="s">
        <v>76</v>
      </c>
      <c r="H3" s="103"/>
      <c r="I3" s="103"/>
      <c r="J3" s="103"/>
      <c r="K3" s="103"/>
      <c r="L3" s="103"/>
      <c r="M3" s="104">
        <f>4700*1.12</f>
        <v>5264.0000000000009</v>
      </c>
      <c r="N3" s="104"/>
      <c r="O3" s="104"/>
      <c r="P3" s="104"/>
      <c r="Q3" s="133" t="s">
        <v>77</v>
      </c>
      <c r="R3" s="133"/>
      <c r="S3" s="133"/>
      <c r="T3" s="106" t="s">
        <v>78</v>
      </c>
      <c r="U3" s="106"/>
      <c r="V3" s="106"/>
      <c r="W3" s="106"/>
      <c r="X3" s="106"/>
      <c r="Y3" s="106"/>
    </row>
    <row r="4" spans="1:25" ht="46.5" customHeight="1" x14ac:dyDescent="0.35">
      <c r="A4" s="97" t="s">
        <v>74</v>
      </c>
      <c r="B4" s="97"/>
      <c r="C4" s="97"/>
      <c r="D4" s="97" t="s">
        <v>79</v>
      </c>
      <c r="E4" s="97"/>
      <c r="F4" s="97"/>
      <c r="G4" s="107" t="s">
        <v>80</v>
      </c>
      <c r="H4" s="107"/>
      <c r="I4" s="107"/>
      <c r="J4" s="107"/>
      <c r="K4" s="107"/>
      <c r="L4" s="107"/>
      <c r="M4" s="99">
        <f>46750*1.12</f>
        <v>52360.000000000007</v>
      </c>
      <c r="N4" s="99"/>
      <c r="O4" s="99"/>
      <c r="P4" s="99"/>
      <c r="Q4" s="132" t="s">
        <v>81</v>
      </c>
      <c r="R4" s="132"/>
      <c r="S4" s="132"/>
      <c r="T4" s="108" t="s">
        <v>78</v>
      </c>
      <c r="U4" s="108"/>
      <c r="V4" s="108"/>
      <c r="W4" s="108"/>
      <c r="X4" s="108"/>
      <c r="Y4" s="108"/>
    </row>
    <row r="5" spans="1:25" ht="38.25" customHeight="1" x14ac:dyDescent="0.35">
      <c r="A5" s="102" t="s">
        <v>82</v>
      </c>
      <c r="B5" s="102"/>
      <c r="C5" s="102"/>
      <c r="D5" s="102" t="s">
        <v>83</v>
      </c>
      <c r="E5" s="102"/>
      <c r="F5" s="102"/>
      <c r="G5" s="103" t="s">
        <v>84</v>
      </c>
      <c r="H5" s="103"/>
      <c r="I5" s="103"/>
      <c r="J5" s="103"/>
      <c r="K5" s="103"/>
      <c r="L5" s="103"/>
      <c r="M5" s="104">
        <f>2460*1.12</f>
        <v>2755.2000000000003</v>
      </c>
      <c r="N5" s="104"/>
      <c r="O5" s="104"/>
      <c r="P5" s="104"/>
      <c r="Q5" s="105" t="s">
        <v>85</v>
      </c>
      <c r="R5" s="105"/>
      <c r="S5" s="105"/>
      <c r="T5" s="113" t="s">
        <v>86</v>
      </c>
      <c r="U5" s="113"/>
      <c r="V5" s="113"/>
      <c r="W5" s="113"/>
      <c r="X5" s="113"/>
      <c r="Y5" s="113"/>
    </row>
    <row r="6" spans="1:25" ht="34.5" customHeight="1" x14ac:dyDescent="0.35">
      <c r="A6" s="97" t="s">
        <v>82</v>
      </c>
      <c r="B6" s="97"/>
      <c r="C6" s="97"/>
      <c r="D6" s="97" t="s">
        <v>87</v>
      </c>
      <c r="E6" s="97"/>
      <c r="F6" s="97"/>
      <c r="G6" s="107" t="s">
        <v>88</v>
      </c>
      <c r="H6" s="107"/>
      <c r="I6" s="107"/>
      <c r="J6" s="107"/>
      <c r="K6" s="107"/>
      <c r="L6" s="107"/>
      <c r="M6" s="99">
        <f>8760*1.12</f>
        <v>9811.2000000000007</v>
      </c>
      <c r="N6" s="99"/>
      <c r="O6" s="99"/>
      <c r="P6" s="99"/>
      <c r="Q6" s="100" t="s">
        <v>85</v>
      </c>
      <c r="R6" s="100"/>
      <c r="S6" s="100"/>
      <c r="T6" s="123" t="s">
        <v>86</v>
      </c>
      <c r="U6" s="123"/>
      <c r="V6" s="123"/>
      <c r="W6" s="123"/>
      <c r="X6" s="123"/>
      <c r="Y6" s="123"/>
    </row>
    <row r="7" spans="1:25" ht="40.5" customHeight="1" x14ac:dyDescent="0.35">
      <c r="A7" s="102" t="s">
        <v>82</v>
      </c>
      <c r="B7" s="102"/>
      <c r="C7" s="102"/>
      <c r="D7" s="102" t="s">
        <v>89</v>
      </c>
      <c r="E7" s="102"/>
      <c r="F7" s="102"/>
      <c r="G7" s="103" t="s">
        <v>90</v>
      </c>
      <c r="H7" s="103"/>
      <c r="I7" s="103"/>
      <c r="J7" s="103"/>
      <c r="K7" s="103"/>
      <c r="L7" s="103"/>
      <c r="M7" s="104">
        <f>19380*1.12</f>
        <v>21705.600000000002</v>
      </c>
      <c r="N7" s="104"/>
      <c r="O7" s="104"/>
      <c r="P7" s="104"/>
      <c r="Q7" s="105" t="s">
        <v>85</v>
      </c>
      <c r="R7" s="105"/>
      <c r="S7" s="105"/>
      <c r="T7" s="113" t="s">
        <v>86</v>
      </c>
      <c r="U7" s="113"/>
      <c r="V7" s="113"/>
      <c r="W7" s="113"/>
      <c r="X7" s="113"/>
      <c r="Y7" s="113"/>
    </row>
    <row r="8" spans="1:25" ht="78" customHeight="1" x14ac:dyDescent="0.35">
      <c r="A8" s="97" t="s">
        <v>91</v>
      </c>
      <c r="B8" s="97"/>
      <c r="C8" s="97"/>
      <c r="D8" s="97" t="s">
        <v>92</v>
      </c>
      <c r="E8" s="97"/>
      <c r="F8" s="97"/>
      <c r="G8" s="107" t="s">
        <v>93</v>
      </c>
      <c r="H8" s="107"/>
      <c r="I8" s="107"/>
      <c r="J8" s="107"/>
      <c r="K8" s="107"/>
      <c r="L8" s="107"/>
      <c r="M8" s="99">
        <f>6800*1.12</f>
        <v>7616.0000000000009</v>
      </c>
      <c r="N8" s="99"/>
      <c r="O8" s="99"/>
      <c r="P8" s="99"/>
      <c r="Q8" s="100" t="s">
        <v>85</v>
      </c>
      <c r="R8" s="100"/>
      <c r="S8" s="100"/>
      <c r="T8" s="108" t="s">
        <v>94</v>
      </c>
      <c r="U8" s="108"/>
      <c r="V8" s="108"/>
      <c r="W8" s="108"/>
      <c r="X8" s="108"/>
      <c r="Y8" s="108"/>
    </row>
    <row r="9" spans="1:25" ht="79.5" customHeight="1" x14ac:dyDescent="0.35">
      <c r="A9" s="102" t="s">
        <v>95</v>
      </c>
      <c r="B9" s="102"/>
      <c r="C9" s="102"/>
      <c r="D9" s="102" t="s">
        <v>96</v>
      </c>
      <c r="E9" s="102"/>
      <c r="F9" s="102"/>
      <c r="G9" s="112" t="s">
        <v>97</v>
      </c>
      <c r="H9" s="112"/>
      <c r="I9" s="112"/>
      <c r="J9" s="112"/>
      <c r="K9" s="112"/>
      <c r="L9" s="112"/>
      <c r="M9" s="104">
        <v>250000</v>
      </c>
      <c r="N9" s="104"/>
      <c r="O9" s="104"/>
      <c r="P9" s="104"/>
      <c r="Q9" s="105" t="s">
        <v>98</v>
      </c>
      <c r="R9" s="105"/>
      <c r="S9" s="105"/>
      <c r="T9" s="111" t="s">
        <v>99</v>
      </c>
      <c r="U9" s="111"/>
      <c r="V9" s="111"/>
      <c r="W9" s="111"/>
      <c r="X9" s="111"/>
      <c r="Y9" s="111"/>
    </row>
    <row r="10" spans="1:25" ht="44.25" customHeight="1" x14ac:dyDescent="0.35">
      <c r="A10" s="97" t="s">
        <v>100</v>
      </c>
      <c r="B10" s="97"/>
      <c r="C10" s="97"/>
      <c r="D10" s="97" t="s">
        <v>101</v>
      </c>
      <c r="E10" s="97"/>
      <c r="F10" s="97"/>
      <c r="G10" s="107" t="s">
        <v>102</v>
      </c>
      <c r="H10" s="107"/>
      <c r="I10" s="107"/>
      <c r="J10" s="107"/>
      <c r="K10" s="107"/>
      <c r="L10" s="107"/>
      <c r="M10" s="99">
        <f>14040*1.12</f>
        <v>15724.800000000001</v>
      </c>
      <c r="N10" s="99"/>
      <c r="O10" s="99"/>
      <c r="P10" s="99"/>
      <c r="Q10" s="100" t="s">
        <v>103</v>
      </c>
      <c r="R10" s="100"/>
      <c r="S10" s="100"/>
      <c r="T10" s="123" t="s">
        <v>86</v>
      </c>
      <c r="U10" s="123"/>
      <c r="V10" s="123"/>
      <c r="W10" s="123"/>
      <c r="X10" s="123"/>
      <c r="Y10" s="123"/>
    </row>
    <row r="11" spans="1:25" ht="75.75" customHeight="1" x14ac:dyDescent="0.35">
      <c r="A11" s="102" t="s">
        <v>104</v>
      </c>
      <c r="B11" s="102"/>
      <c r="C11" s="102"/>
      <c r="D11" s="102" t="s">
        <v>105</v>
      </c>
      <c r="E11" s="102"/>
      <c r="F11" s="102"/>
      <c r="G11" s="103" t="s">
        <v>106</v>
      </c>
      <c r="H11" s="103"/>
      <c r="I11" s="103"/>
      <c r="J11" s="103"/>
      <c r="K11" s="103"/>
      <c r="L11" s="103"/>
      <c r="M11" s="104">
        <f>28140*1.12</f>
        <v>31516.800000000003</v>
      </c>
      <c r="N11" s="104"/>
      <c r="O11" s="104"/>
      <c r="P11" s="104"/>
      <c r="Q11" s="105" t="s">
        <v>107</v>
      </c>
      <c r="R11" s="105"/>
      <c r="S11" s="105"/>
      <c r="T11" s="106" t="s">
        <v>108</v>
      </c>
      <c r="U11" s="106"/>
      <c r="V11" s="106"/>
      <c r="W11" s="106"/>
      <c r="X11" s="106"/>
      <c r="Y11" s="106"/>
    </row>
    <row r="12" spans="1:25" ht="66.75" customHeight="1" x14ac:dyDescent="0.35">
      <c r="A12" s="97" t="s">
        <v>104</v>
      </c>
      <c r="B12" s="97"/>
      <c r="C12" s="97"/>
      <c r="D12" s="97" t="s">
        <v>109</v>
      </c>
      <c r="E12" s="97"/>
      <c r="F12" s="97"/>
      <c r="G12" s="107" t="s">
        <v>110</v>
      </c>
      <c r="H12" s="107"/>
      <c r="I12" s="107"/>
      <c r="J12" s="107"/>
      <c r="K12" s="107"/>
      <c r="L12" s="107"/>
      <c r="M12" s="99">
        <v>12750</v>
      </c>
      <c r="N12" s="99"/>
      <c r="O12" s="99"/>
      <c r="P12" s="99"/>
      <c r="Q12" s="100" t="s">
        <v>103</v>
      </c>
      <c r="R12" s="100"/>
      <c r="S12" s="100"/>
      <c r="T12" s="108" t="s">
        <v>108</v>
      </c>
      <c r="U12" s="108"/>
      <c r="V12" s="108"/>
      <c r="W12" s="108"/>
      <c r="X12" s="108"/>
      <c r="Y12" s="108"/>
    </row>
    <row r="13" spans="1:25" ht="69" customHeight="1" x14ac:dyDescent="0.35">
      <c r="A13" s="97" t="s">
        <v>104</v>
      </c>
      <c r="B13" s="97"/>
      <c r="C13" s="97"/>
      <c r="D13" s="97" t="s">
        <v>111</v>
      </c>
      <c r="E13" s="97"/>
      <c r="F13" s="97"/>
      <c r="G13" s="107" t="s">
        <v>112</v>
      </c>
      <c r="H13" s="107"/>
      <c r="I13" s="107"/>
      <c r="J13" s="107"/>
      <c r="K13" s="107"/>
      <c r="L13" s="107"/>
      <c r="M13" s="99">
        <v>25500</v>
      </c>
      <c r="N13" s="99"/>
      <c r="O13" s="99"/>
      <c r="P13" s="99"/>
      <c r="Q13" s="100" t="s">
        <v>103</v>
      </c>
      <c r="R13" s="100"/>
      <c r="S13" s="100"/>
      <c r="T13" s="108" t="s">
        <v>108</v>
      </c>
      <c r="U13" s="108"/>
      <c r="V13" s="108"/>
      <c r="W13" s="108"/>
      <c r="X13" s="108"/>
      <c r="Y13" s="108"/>
    </row>
    <row r="14" spans="1:25" ht="59.25" customHeight="1" x14ac:dyDescent="0.35">
      <c r="A14" s="102" t="s">
        <v>104</v>
      </c>
      <c r="B14" s="102"/>
      <c r="C14" s="102"/>
      <c r="D14" s="102" t="s">
        <v>113</v>
      </c>
      <c r="E14" s="102"/>
      <c r="F14" s="102"/>
      <c r="G14" s="103" t="s">
        <v>114</v>
      </c>
      <c r="H14" s="103"/>
      <c r="I14" s="103"/>
      <c r="J14" s="103"/>
      <c r="K14" s="103"/>
      <c r="L14" s="103"/>
      <c r="M14" s="104">
        <f>17910*1.12</f>
        <v>20059.2</v>
      </c>
      <c r="N14" s="104"/>
      <c r="O14" s="104"/>
      <c r="P14" s="104"/>
      <c r="Q14" s="105" t="s">
        <v>85</v>
      </c>
      <c r="R14" s="105"/>
      <c r="S14" s="105"/>
      <c r="T14" s="113" t="s">
        <v>86</v>
      </c>
      <c r="U14" s="113"/>
      <c r="V14" s="113"/>
      <c r="W14" s="113"/>
      <c r="X14" s="113"/>
      <c r="Y14" s="113"/>
    </row>
    <row r="15" spans="1:25" ht="84.75" customHeight="1" x14ac:dyDescent="0.35">
      <c r="A15" s="97" t="s">
        <v>104</v>
      </c>
      <c r="B15" s="97"/>
      <c r="C15" s="97"/>
      <c r="D15" s="97" t="s">
        <v>115</v>
      </c>
      <c r="E15" s="97"/>
      <c r="F15" s="97"/>
      <c r="G15" s="107" t="s">
        <v>116</v>
      </c>
      <c r="H15" s="107"/>
      <c r="I15" s="107"/>
      <c r="J15" s="107"/>
      <c r="K15" s="107"/>
      <c r="L15" s="107"/>
      <c r="M15" s="99">
        <f>4250*1.12</f>
        <v>4760</v>
      </c>
      <c r="N15" s="99"/>
      <c r="O15" s="99"/>
      <c r="P15" s="99"/>
      <c r="Q15" s="122" t="s">
        <v>117</v>
      </c>
      <c r="R15" s="122"/>
      <c r="S15" s="122"/>
      <c r="T15" s="107" t="s">
        <v>118</v>
      </c>
      <c r="U15" s="107"/>
      <c r="V15" s="107"/>
      <c r="W15" s="107"/>
      <c r="X15" s="107"/>
      <c r="Y15" s="107"/>
    </row>
    <row r="16" spans="1:25" ht="56.25" customHeight="1" x14ac:dyDescent="0.35">
      <c r="A16" s="102" t="s">
        <v>119</v>
      </c>
      <c r="B16" s="102"/>
      <c r="C16" s="102"/>
      <c r="D16" s="102" t="s">
        <v>120</v>
      </c>
      <c r="E16" s="102"/>
      <c r="F16" s="102"/>
      <c r="G16" s="103" t="s">
        <v>121</v>
      </c>
      <c r="H16" s="103"/>
      <c r="I16" s="103"/>
      <c r="J16" s="103"/>
      <c r="K16" s="103"/>
      <c r="L16" s="103"/>
      <c r="M16" s="104">
        <f>610*1.12</f>
        <v>683.2</v>
      </c>
      <c r="N16" s="104"/>
      <c r="O16" s="104"/>
      <c r="P16" s="104"/>
      <c r="Q16" s="105" t="s">
        <v>81</v>
      </c>
      <c r="R16" s="105"/>
      <c r="S16" s="105"/>
      <c r="T16" s="113" t="s">
        <v>86</v>
      </c>
      <c r="U16" s="113"/>
      <c r="V16" s="113"/>
      <c r="W16" s="113"/>
      <c r="X16" s="113"/>
      <c r="Y16" s="113"/>
    </row>
    <row r="17" spans="1:25" ht="81" customHeight="1" x14ac:dyDescent="0.35">
      <c r="A17" s="97" t="s">
        <v>122</v>
      </c>
      <c r="B17" s="97"/>
      <c r="C17" s="97"/>
      <c r="D17" s="97" t="s">
        <v>123</v>
      </c>
      <c r="E17" s="97"/>
      <c r="F17" s="97"/>
      <c r="G17" s="107" t="s">
        <v>124</v>
      </c>
      <c r="H17" s="107"/>
      <c r="I17" s="107"/>
      <c r="J17" s="107"/>
      <c r="K17" s="107"/>
      <c r="L17" s="107"/>
      <c r="M17" s="99">
        <f>14160*1.12</f>
        <v>15859.2</v>
      </c>
      <c r="N17" s="99"/>
      <c r="O17" s="99"/>
      <c r="P17" s="99"/>
      <c r="Q17" s="100" t="s">
        <v>103</v>
      </c>
      <c r="R17" s="100"/>
      <c r="S17" s="100"/>
      <c r="T17" s="114" t="s">
        <v>125</v>
      </c>
      <c r="U17" s="114"/>
      <c r="V17" s="114"/>
      <c r="W17" s="114"/>
      <c r="X17" s="114"/>
      <c r="Y17" s="114"/>
    </row>
    <row r="18" spans="1:25" ht="65.25" customHeight="1" x14ac:dyDescent="0.35">
      <c r="A18" s="102" t="s">
        <v>122</v>
      </c>
      <c r="B18" s="102"/>
      <c r="C18" s="102"/>
      <c r="D18" s="102" t="s">
        <v>126</v>
      </c>
      <c r="E18" s="102"/>
      <c r="F18" s="102"/>
      <c r="G18" s="103" t="s">
        <v>127</v>
      </c>
      <c r="H18" s="103"/>
      <c r="I18" s="103"/>
      <c r="J18" s="103"/>
      <c r="K18" s="103"/>
      <c r="L18" s="103"/>
      <c r="M18" s="104">
        <f>10030*1.12</f>
        <v>11233.6</v>
      </c>
      <c r="N18" s="104"/>
      <c r="O18" s="104"/>
      <c r="P18" s="104"/>
      <c r="Q18" s="105" t="s">
        <v>85</v>
      </c>
      <c r="R18" s="105"/>
      <c r="S18" s="105"/>
      <c r="T18" s="113" t="s">
        <v>86</v>
      </c>
      <c r="U18" s="113"/>
      <c r="V18" s="113"/>
      <c r="W18" s="113"/>
      <c r="X18" s="113"/>
      <c r="Y18" s="113"/>
    </row>
    <row r="19" spans="1:25" ht="57" customHeight="1" x14ac:dyDescent="0.35">
      <c r="A19" s="97" t="s">
        <v>122</v>
      </c>
      <c r="B19" s="97"/>
      <c r="C19" s="97"/>
      <c r="D19" s="97" t="s">
        <v>128</v>
      </c>
      <c r="E19" s="97"/>
      <c r="F19" s="97"/>
      <c r="G19" s="107" t="s">
        <v>129</v>
      </c>
      <c r="H19" s="107"/>
      <c r="I19" s="107"/>
      <c r="J19" s="107"/>
      <c r="K19" s="107"/>
      <c r="L19" s="107"/>
      <c r="M19" s="115" t="s">
        <v>186</v>
      </c>
      <c r="N19" s="115"/>
      <c r="O19" s="115"/>
      <c r="P19" s="115"/>
      <c r="Q19" s="100" t="s">
        <v>98</v>
      </c>
      <c r="R19" s="100"/>
      <c r="S19" s="100"/>
      <c r="T19" s="116" t="s">
        <v>130</v>
      </c>
      <c r="U19" s="117"/>
      <c r="V19" s="117"/>
      <c r="W19" s="117"/>
      <c r="X19" s="117"/>
      <c r="Y19" s="118"/>
    </row>
    <row r="20" spans="1:25" ht="60" customHeight="1" x14ac:dyDescent="0.35">
      <c r="A20" s="97" t="s">
        <v>122</v>
      </c>
      <c r="B20" s="97"/>
      <c r="C20" s="97"/>
      <c r="D20" s="97" t="s">
        <v>131</v>
      </c>
      <c r="E20" s="97"/>
      <c r="F20" s="97"/>
      <c r="G20" s="107" t="s">
        <v>129</v>
      </c>
      <c r="H20" s="107"/>
      <c r="I20" s="107"/>
      <c r="J20" s="107"/>
      <c r="K20" s="107"/>
      <c r="L20" s="107"/>
      <c r="M20" s="99">
        <v>290</v>
      </c>
      <c r="N20" s="99"/>
      <c r="O20" s="99"/>
      <c r="P20" s="99"/>
      <c r="Q20" s="100" t="s">
        <v>98</v>
      </c>
      <c r="R20" s="100"/>
      <c r="S20" s="100"/>
      <c r="T20" s="119"/>
      <c r="U20" s="120"/>
      <c r="V20" s="120"/>
      <c r="W20" s="120"/>
      <c r="X20" s="120"/>
      <c r="Y20" s="121"/>
    </row>
    <row r="21" spans="1:25" ht="60" customHeight="1" x14ac:dyDescent="0.35">
      <c r="A21" s="102" t="s">
        <v>132</v>
      </c>
      <c r="B21" s="102"/>
      <c r="C21" s="102"/>
      <c r="D21" s="102" t="s">
        <v>133</v>
      </c>
      <c r="E21" s="102"/>
      <c r="F21" s="102"/>
      <c r="G21" s="112" t="s">
        <v>134</v>
      </c>
      <c r="H21" s="112"/>
      <c r="I21" s="112"/>
      <c r="J21" s="112"/>
      <c r="K21" s="112"/>
      <c r="L21" s="112"/>
      <c r="M21" s="104">
        <f>5950*1.12</f>
        <v>6664.0000000000009</v>
      </c>
      <c r="N21" s="104"/>
      <c r="O21" s="104"/>
      <c r="P21" s="104"/>
      <c r="Q21" s="105" t="s">
        <v>117</v>
      </c>
      <c r="R21" s="105"/>
      <c r="S21" s="105"/>
      <c r="T21" s="103" t="s">
        <v>135</v>
      </c>
      <c r="U21" s="103"/>
      <c r="V21" s="103"/>
      <c r="W21" s="103"/>
      <c r="X21" s="103"/>
      <c r="Y21" s="103"/>
    </row>
    <row r="22" spans="1:25" ht="35.25" customHeight="1" x14ac:dyDescent="0.35">
      <c r="A22" s="102" t="s">
        <v>132</v>
      </c>
      <c r="B22" s="102"/>
      <c r="C22" s="102"/>
      <c r="D22" s="102" t="s">
        <v>136</v>
      </c>
      <c r="E22" s="102"/>
      <c r="F22" s="102"/>
      <c r="G22" s="112" t="s">
        <v>137</v>
      </c>
      <c r="H22" s="112"/>
      <c r="I22" s="112"/>
      <c r="J22" s="112"/>
      <c r="K22" s="112"/>
      <c r="L22" s="112"/>
      <c r="M22" s="104">
        <f>770*1.12</f>
        <v>862.40000000000009</v>
      </c>
      <c r="N22" s="104"/>
      <c r="O22" s="104"/>
      <c r="P22" s="104"/>
      <c r="Q22" s="105"/>
      <c r="R22" s="105"/>
      <c r="S22" s="105"/>
      <c r="T22" s="103"/>
      <c r="U22" s="103"/>
      <c r="V22" s="103"/>
      <c r="W22" s="103"/>
      <c r="X22" s="103"/>
      <c r="Y22" s="103"/>
    </row>
    <row r="23" spans="1:25" ht="87.75" customHeight="1" x14ac:dyDescent="0.35">
      <c r="A23" s="97" t="s">
        <v>132</v>
      </c>
      <c r="B23" s="97"/>
      <c r="C23" s="97"/>
      <c r="D23" s="97" t="s">
        <v>138</v>
      </c>
      <c r="E23" s="97"/>
      <c r="F23" s="97"/>
      <c r="G23" s="98" t="s">
        <v>139</v>
      </c>
      <c r="H23" s="98"/>
      <c r="I23" s="98"/>
      <c r="J23" s="98"/>
      <c r="K23" s="98"/>
      <c r="L23" s="98"/>
      <c r="M23" s="99">
        <f>7350*1.12</f>
        <v>8232</v>
      </c>
      <c r="N23" s="99"/>
      <c r="O23" s="99"/>
      <c r="P23" s="99"/>
      <c r="Q23" s="100" t="s">
        <v>103</v>
      </c>
      <c r="R23" s="100"/>
      <c r="S23" s="100"/>
      <c r="T23" s="107" t="s">
        <v>140</v>
      </c>
      <c r="U23" s="107"/>
      <c r="V23" s="107"/>
      <c r="W23" s="107"/>
      <c r="X23" s="107"/>
      <c r="Y23" s="107"/>
    </row>
    <row r="24" spans="1:25" ht="111.75" customHeight="1" x14ac:dyDescent="0.35">
      <c r="A24" s="102" t="s">
        <v>132</v>
      </c>
      <c r="B24" s="102"/>
      <c r="C24" s="102"/>
      <c r="D24" s="102" t="s">
        <v>141</v>
      </c>
      <c r="E24" s="102"/>
      <c r="F24" s="102"/>
      <c r="G24" s="112" t="s">
        <v>142</v>
      </c>
      <c r="H24" s="112"/>
      <c r="I24" s="112"/>
      <c r="J24" s="112"/>
      <c r="K24" s="112"/>
      <c r="L24" s="112"/>
      <c r="M24" s="104">
        <f>21250*1.12</f>
        <v>23800.000000000004</v>
      </c>
      <c r="N24" s="104"/>
      <c r="O24" s="104"/>
      <c r="P24" s="104"/>
      <c r="Q24" s="105" t="s">
        <v>103</v>
      </c>
      <c r="R24" s="105"/>
      <c r="S24" s="105"/>
      <c r="T24" s="103" t="s">
        <v>140</v>
      </c>
      <c r="U24" s="103"/>
      <c r="V24" s="103"/>
      <c r="W24" s="103"/>
      <c r="X24" s="103"/>
      <c r="Y24" s="103"/>
    </row>
    <row r="25" spans="1:25" ht="84" customHeight="1" x14ac:dyDescent="0.35">
      <c r="A25" s="97" t="s">
        <v>132</v>
      </c>
      <c r="B25" s="97"/>
      <c r="C25" s="97"/>
      <c r="D25" s="97" t="s">
        <v>143</v>
      </c>
      <c r="E25" s="97"/>
      <c r="F25" s="97"/>
      <c r="G25" s="107" t="s">
        <v>144</v>
      </c>
      <c r="H25" s="107"/>
      <c r="I25" s="107"/>
      <c r="J25" s="107"/>
      <c r="K25" s="107"/>
      <c r="L25" s="107"/>
      <c r="M25" s="99">
        <f>115530*1.12</f>
        <v>129393.60000000001</v>
      </c>
      <c r="N25" s="99"/>
      <c r="O25" s="99"/>
      <c r="P25" s="99"/>
      <c r="Q25" s="100" t="s">
        <v>103</v>
      </c>
      <c r="R25" s="100"/>
      <c r="S25" s="100"/>
      <c r="T25" s="107" t="s">
        <v>145</v>
      </c>
      <c r="U25" s="107"/>
      <c r="V25" s="107"/>
      <c r="W25" s="107"/>
      <c r="X25" s="107"/>
      <c r="Y25" s="107"/>
    </row>
    <row r="26" spans="1:25" ht="71.25" customHeight="1" x14ac:dyDescent="0.35">
      <c r="A26" s="102" t="s">
        <v>132</v>
      </c>
      <c r="B26" s="102"/>
      <c r="C26" s="102"/>
      <c r="D26" s="102" t="s">
        <v>146</v>
      </c>
      <c r="E26" s="102"/>
      <c r="F26" s="102"/>
      <c r="G26" s="103" t="s">
        <v>147</v>
      </c>
      <c r="H26" s="103"/>
      <c r="I26" s="103"/>
      <c r="J26" s="103"/>
      <c r="K26" s="103"/>
      <c r="L26" s="103"/>
      <c r="M26" s="104">
        <f>6630*1.12</f>
        <v>7425.6</v>
      </c>
      <c r="N26" s="104"/>
      <c r="O26" s="104"/>
      <c r="P26" s="104"/>
      <c r="Q26" s="105" t="s">
        <v>148</v>
      </c>
      <c r="R26" s="105"/>
      <c r="S26" s="105"/>
      <c r="T26" s="103" t="s">
        <v>149</v>
      </c>
      <c r="U26" s="103"/>
      <c r="V26" s="103"/>
      <c r="W26" s="103"/>
      <c r="X26" s="103"/>
      <c r="Y26" s="103"/>
    </row>
    <row r="27" spans="1:25" ht="60.75" customHeight="1" x14ac:dyDescent="0.35">
      <c r="A27" s="97" t="s">
        <v>132</v>
      </c>
      <c r="B27" s="97"/>
      <c r="C27" s="97"/>
      <c r="D27" s="97" t="s">
        <v>150</v>
      </c>
      <c r="E27" s="97"/>
      <c r="F27" s="97"/>
      <c r="G27" s="107" t="s">
        <v>151</v>
      </c>
      <c r="H27" s="107"/>
      <c r="I27" s="107"/>
      <c r="J27" s="107"/>
      <c r="K27" s="107"/>
      <c r="L27" s="107"/>
      <c r="M27" s="99">
        <f>16150*1.12</f>
        <v>18088</v>
      </c>
      <c r="N27" s="99"/>
      <c r="O27" s="99"/>
      <c r="P27" s="99"/>
      <c r="Q27" s="100" t="s">
        <v>152</v>
      </c>
      <c r="R27" s="100"/>
      <c r="S27" s="100"/>
      <c r="T27" s="107" t="s">
        <v>153</v>
      </c>
      <c r="U27" s="107"/>
      <c r="V27" s="107"/>
      <c r="W27" s="107"/>
      <c r="X27" s="107"/>
      <c r="Y27" s="107"/>
    </row>
    <row r="28" spans="1:25" ht="57.75" customHeight="1" x14ac:dyDescent="0.35">
      <c r="A28" s="102" t="s">
        <v>154</v>
      </c>
      <c r="B28" s="102"/>
      <c r="C28" s="102"/>
      <c r="D28" s="102" t="s">
        <v>155</v>
      </c>
      <c r="E28" s="102"/>
      <c r="F28" s="102"/>
      <c r="G28" s="103" t="s">
        <v>156</v>
      </c>
      <c r="H28" s="103"/>
      <c r="I28" s="103"/>
      <c r="J28" s="103"/>
      <c r="K28" s="103"/>
      <c r="L28" s="103"/>
      <c r="M28" s="104">
        <f>4250*1.12</f>
        <v>4760</v>
      </c>
      <c r="N28" s="104"/>
      <c r="O28" s="104"/>
      <c r="P28" s="104"/>
      <c r="Q28" s="105" t="s">
        <v>98</v>
      </c>
      <c r="R28" s="105"/>
      <c r="S28" s="105"/>
      <c r="T28" s="102" t="s">
        <v>157</v>
      </c>
      <c r="U28" s="102"/>
      <c r="V28" s="102"/>
      <c r="W28" s="102"/>
      <c r="X28" s="102"/>
      <c r="Y28" s="102"/>
    </row>
    <row r="29" spans="1:25" ht="60" customHeight="1" x14ac:dyDescent="0.35">
      <c r="A29" s="97" t="s">
        <v>154</v>
      </c>
      <c r="B29" s="97"/>
      <c r="C29" s="97"/>
      <c r="D29" s="97" t="s">
        <v>158</v>
      </c>
      <c r="E29" s="97"/>
      <c r="F29" s="97"/>
      <c r="G29" s="107" t="s">
        <v>159</v>
      </c>
      <c r="H29" s="107"/>
      <c r="I29" s="107"/>
      <c r="J29" s="107"/>
      <c r="K29" s="107"/>
      <c r="L29" s="107"/>
      <c r="M29" s="99">
        <f>12840*1.12</f>
        <v>14380.800000000001</v>
      </c>
      <c r="N29" s="99"/>
      <c r="O29" s="99"/>
      <c r="P29" s="99"/>
      <c r="Q29" s="100" t="s">
        <v>103</v>
      </c>
      <c r="R29" s="100"/>
      <c r="S29" s="100"/>
      <c r="T29" s="110" t="s">
        <v>160</v>
      </c>
      <c r="U29" s="110"/>
      <c r="V29" s="110"/>
      <c r="W29" s="110"/>
      <c r="X29" s="110"/>
      <c r="Y29" s="110"/>
    </row>
    <row r="30" spans="1:25" ht="45" customHeight="1" x14ac:dyDescent="0.35">
      <c r="A30" s="102" t="s">
        <v>161</v>
      </c>
      <c r="B30" s="102"/>
      <c r="C30" s="102"/>
      <c r="D30" s="102" t="s">
        <v>162</v>
      </c>
      <c r="E30" s="102"/>
      <c r="F30" s="102"/>
      <c r="G30" s="111" t="s">
        <v>188</v>
      </c>
      <c r="H30" s="111"/>
      <c r="I30" s="111"/>
      <c r="J30" s="111"/>
      <c r="K30" s="111"/>
      <c r="L30" s="111"/>
      <c r="M30" s="104">
        <f>1890*1.12</f>
        <v>2116.8000000000002</v>
      </c>
      <c r="N30" s="104"/>
      <c r="O30" s="104"/>
      <c r="P30" s="104"/>
      <c r="Q30" s="105" t="s">
        <v>98</v>
      </c>
      <c r="R30" s="105"/>
      <c r="S30" s="105"/>
      <c r="T30" s="102" t="s">
        <v>163</v>
      </c>
      <c r="U30" s="102"/>
      <c r="V30" s="102"/>
      <c r="W30" s="102"/>
      <c r="X30" s="102"/>
      <c r="Y30" s="102"/>
    </row>
    <row r="31" spans="1:25" ht="30" customHeight="1" x14ac:dyDescent="0.35">
      <c r="A31" s="102" t="s">
        <v>161</v>
      </c>
      <c r="B31" s="102"/>
      <c r="C31" s="102"/>
      <c r="D31" s="102" t="s">
        <v>164</v>
      </c>
      <c r="E31" s="102"/>
      <c r="F31" s="102"/>
      <c r="G31" s="103" t="s">
        <v>165</v>
      </c>
      <c r="H31" s="103"/>
      <c r="I31" s="103"/>
      <c r="J31" s="103"/>
      <c r="K31" s="103"/>
      <c r="L31" s="103"/>
      <c r="M31" s="104">
        <f>420*1.12</f>
        <v>470.40000000000003</v>
      </c>
      <c r="N31" s="104"/>
      <c r="O31" s="104"/>
      <c r="P31" s="104"/>
      <c r="Q31" s="105"/>
      <c r="R31" s="105"/>
      <c r="S31" s="105"/>
      <c r="T31" s="102"/>
      <c r="U31" s="102"/>
      <c r="V31" s="102"/>
      <c r="W31" s="102"/>
      <c r="X31" s="102"/>
      <c r="Y31" s="102"/>
    </row>
    <row r="32" spans="1:25" ht="65.25" customHeight="1" x14ac:dyDescent="0.35">
      <c r="A32" s="97" t="s">
        <v>161</v>
      </c>
      <c r="B32" s="97"/>
      <c r="C32" s="97"/>
      <c r="D32" s="97" t="s">
        <v>166</v>
      </c>
      <c r="E32" s="97"/>
      <c r="F32" s="97"/>
      <c r="G32" s="107" t="s">
        <v>167</v>
      </c>
      <c r="H32" s="107"/>
      <c r="I32" s="107"/>
      <c r="J32" s="107"/>
      <c r="K32" s="107"/>
      <c r="L32" s="107"/>
      <c r="M32" s="99">
        <f>5000*1.12</f>
        <v>5600.0000000000009</v>
      </c>
      <c r="N32" s="99"/>
      <c r="O32" s="99"/>
      <c r="P32" s="99"/>
      <c r="Q32" s="100" t="s">
        <v>107</v>
      </c>
      <c r="R32" s="100"/>
      <c r="S32" s="100"/>
      <c r="T32" s="110" t="s">
        <v>168</v>
      </c>
      <c r="U32" s="110"/>
      <c r="V32" s="110"/>
      <c r="W32" s="110"/>
      <c r="X32" s="110"/>
      <c r="Y32" s="110"/>
    </row>
    <row r="33" spans="1:25" ht="33" customHeight="1" x14ac:dyDescent="0.35">
      <c r="A33" s="102" t="s">
        <v>161</v>
      </c>
      <c r="B33" s="102"/>
      <c r="C33" s="102"/>
      <c r="D33" s="102" t="s">
        <v>169</v>
      </c>
      <c r="E33" s="102"/>
      <c r="F33" s="102"/>
      <c r="G33" s="103" t="s">
        <v>170</v>
      </c>
      <c r="H33" s="103"/>
      <c r="I33" s="103"/>
      <c r="J33" s="103"/>
      <c r="K33" s="103"/>
      <c r="L33" s="103"/>
      <c r="M33" s="104">
        <f>31420*1.12</f>
        <v>35190.400000000001</v>
      </c>
      <c r="N33" s="104"/>
      <c r="O33" s="104"/>
      <c r="P33" s="104"/>
      <c r="Q33" s="105" t="s">
        <v>107</v>
      </c>
      <c r="R33" s="105"/>
      <c r="S33" s="105"/>
      <c r="T33" s="109" t="s">
        <v>86</v>
      </c>
      <c r="U33" s="109"/>
      <c r="V33" s="109"/>
      <c r="W33" s="109"/>
      <c r="X33" s="109"/>
      <c r="Y33" s="109"/>
    </row>
    <row r="34" spans="1:25" ht="55.5" customHeight="1" x14ac:dyDescent="0.35">
      <c r="A34" s="97" t="s">
        <v>171</v>
      </c>
      <c r="B34" s="97"/>
      <c r="C34" s="97"/>
      <c r="D34" s="97" t="s">
        <v>172</v>
      </c>
      <c r="E34" s="97"/>
      <c r="F34" s="97"/>
      <c r="G34" s="98" t="s">
        <v>173</v>
      </c>
      <c r="H34" s="98"/>
      <c r="I34" s="98"/>
      <c r="J34" s="98"/>
      <c r="K34" s="98"/>
      <c r="L34" s="98"/>
      <c r="M34" s="99">
        <f>34440*1.12</f>
        <v>38572.800000000003</v>
      </c>
      <c r="N34" s="99"/>
      <c r="O34" s="99"/>
      <c r="P34" s="99"/>
      <c r="Q34" s="100" t="s">
        <v>103</v>
      </c>
      <c r="R34" s="100"/>
      <c r="S34" s="100"/>
      <c r="T34" s="107" t="s">
        <v>174</v>
      </c>
      <c r="U34" s="107"/>
      <c r="V34" s="107"/>
      <c r="W34" s="107"/>
      <c r="X34" s="107"/>
      <c r="Y34" s="107"/>
    </row>
    <row r="35" spans="1:25" ht="59.25" customHeight="1" x14ac:dyDescent="0.35">
      <c r="A35" s="102" t="s">
        <v>171</v>
      </c>
      <c r="B35" s="102"/>
      <c r="C35" s="102"/>
      <c r="D35" s="102" t="s">
        <v>175</v>
      </c>
      <c r="E35" s="102"/>
      <c r="F35" s="102"/>
      <c r="G35" s="103" t="s">
        <v>176</v>
      </c>
      <c r="H35" s="103"/>
      <c r="I35" s="103"/>
      <c r="J35" s="103"/>
      <c r="K35" s="103"/>
      <c r="L35" s="103"/>
      <c r="M35" s="104">
        <f>4630*1.12</f>
        <v>5185.6000000000004</v>
      </c>
      <c r="N35" s="104"/>
      <c r="O35" s="104"/>
      <c r="P35" s="104"/>
      <c r="Q35" s="105" t="s">
        <v>77</v>
      </c>
      <c r="R35" s="105"/>
      <c r="S35" s="105"/>
      <c r="T35" s="106" t="s">
        <v>177</v>
      </c>
      <c r="U35" s="106"/>
      <c r="V35" s="106"/>
      <c r="W35" s="106"/>
      <c r="X35" s="106"/>
      <c r="Y35" s="106"/>
    </row>
    <row r="36" spans="1:25" ht="57.75" customHeight="1" x14ac:dyDescent="0.35">
      <c r="A36" s="97" t="s">
        <v>171</v>
      </c>
      <c r="B36" s="97"/>
      <c r="C36" s="97"/>
      <c r="D36" s="97" t="s">
        <v>178</v>
      </c>
      <c r="E36" s="97"/>
      <c r="F36" s="97"/>
      <c r="G36" s="107" t="s">
        <v>179</v>
      </c>
      <c r="H36" s="107"/>
      <c r="I36" s="107"/>
      <c r="J36" s="107"/>
      <c r="K36" s="107"/>
      <c r="L36" s="107"/>
      <c r="M36" s="99">
        <f>3180*1.12</f>
        <v>3561.6000000000004</v>
      </c>
      <c r="N36" s="99"/>
      <c r="O36" s="99"/>
      <c r="P36" s="99"/>
      <c r="Q36" s="100" t="s">
        <v>77</v>
      </c>
      <c r="R36" s="100"/>
      <c r="S36" s="100"/>
      <c r="T36" s="108" t="s">
        <v>177</v>
      </c>
      <c r="U36" s="108"/>
      <c r="V36" s="108"/>
      <c r="W36" s="108"/>
      <c r="X36" s="108"/>
      <c r="Y36" s="108"/>
    </row>
    <row r="37" spans="1:25" ht="56.25" customHeight="1" x14ac:dyDescent="0.35">
      <c r="A37" s="102" t="s">
        <v>171</v>
      </c>
      <c r="B37" s="102"/>
      <c r="C37" s="102"/>
      <c r="D37" s="102" t="s">
        <v>180</v>
      </c>
      <c r="E37" s="102"/>
      <c r="F37" s="102"/>
      <c r="G37" s="103" t="s">
        <v>181</v>
      </c>
      <c r="H37" s="103"/>
      <c r="I37" s="103"/>
      <c r="J37" s="103"/>
      <c r="K37" s="103"/>
      <c r="L37" s="103"/>
      <c r="M37" s="104">
        <f>2540*1.12</f>
        <v>2844.8</v>
      </c>
      <c r="N37" s="104"/>
      <c r="O37" s="104"/>
      <c r="P37" s="104"/>
      <c r="Q37" s="105" t="s">
        <v>77</v>
      </c>
      <c r="R37" s="105"/>
      <c r="S37" s="105"/>
      <c r="T37" s="106" t="s">
        <v>177</v>
      </c>
      <c r="U37" s="106"/>
      <c r="V37" s="106"/>
      <c r="W37" s="106"/>
      <c r="X37" s="106"/>
      <c r="Y37" s="106"/>
    </row>
    <row r="38" spans="1:25" ht="79.5" customHeight="1" x14ac:dyDescent="0.35">
      <c r="A38" s="97" t="s">
        <v>104</v>
      </c>
      <c r="B38" s="97"/>
      <c r="C38" s="97"/>
      <c r="D38" s="97" t="s">
        <v>182</v>
      </c>
      <c r="E38" s="97"/>
      <c r="F38" s="97"/>
      <c r="G38" s="98" t="s">
        <v>183</v>
      </c>
      <c r="H38" s="98"/>
      <c r="I38" s="98"/>
      <c r="J38" s="98"/>
      <c r="K38" s="98"/>
      <c r="L38" s="98"/>
      <c r="M38" s="99">
        <f>11050*1.12</f>
        <v>12376.000000000002</v>
      </c>
      <c r="N38" s="99"/>
      <c r="O38" s="99"/>
      <c r="P38" s="99"/>
      <c r="Q38" s="100" t="s">
        <v>184</v>
      </c>
      <c r="R38" s="100"/>
      <c r="S38" s="100"/>
      <c r="T38" s="101" t="s">
        <v>185</v>
      </c>
      <c r="U38" s="101"/>
      <c r="V38" s="101"/>
      <c r="W38" s="101"/>
      <c r="X38" s="101"/>
      <c r="Y38" s="101"/>
    </row>
  </sheetData>
  <mergeCells count="219">
    <mergeCell ref="A2:C2"/>
    <mergeCell ref="D2:F2"/>
    <mergeCell ref="G2:L2"/>
    <mergeCell ref="M2:P2"/>
    <mergeCell ref="Q2:S2"/>
    <mergeCell ref="T2:Y2"/>
    <mergeCell ref="J1:Y1"/>
    <mergeCell ref="A1:I1"/>
    <mergeCell ref="A4:C4"/>
    <mergeCell ref="D4:F4"/>
    <mergeCell ref="G4:L4"/>
    <mergeCell ref="M4:P4"/>
    <mergeCell ref="Q4:S4"/>
    <mergeCell ref="T4:Y4"/>
    <mergeCell ref="A3:C3"/>
    <mergeCell ref="D3:F3"/>
    <mergeCell ref="G3:L3"/>
    <mergeCell ref="M3:P3"/>
    <mergeCell ref="Q3:S3"/>
    <mergeCell ref="T3:Y3"/>
    <mergeCell ref="A6:C6"/>
    <mergeCell ref="D6:F6"/>
    <mergeCell ref="G6:L6"/>
    <mergeCell ref="M6:P6"/>
    <mergeCell ref="Q6:S6"/>
    <mergeCell ref="T6:Y6"/>
    <mergeCell ref="A5:C5"/>
    <mergeCell ref="D5:F5"/>
    <mergeCell ref="G5:L5"/>
    <mergeCell ref="M5:P5"/>
    <mergeCell ref="Q5:S5"/>
    <mergeCell ref="T5:Y5"/>
    <mergeCell ref="A8:C8"/>
    <mergeCell ref="D8:F8"/>
    <mergeCell ref="G8:L8"/>
    <mergeCell ref="M8:P8"/>
    <mergeCell ref="Q8:S8"/>
    <mergeCell ref="T8:Y8"/>
    <mergeCell ref="A7:C7"/>
    <mergeCell ref="D7:F7"/>
    <mergeCell ref="G7:L7"/>
    <mergeCell ref="M7:P7"/>
    <mergeCell ref="Q7:S7"/>
    <mergeCell ref="T7:Y7"/>
    <mergeCell ref="A10:C10"/>
    <mergeCell ref="D10:F10"/>
    <mergeCell ref="G10:L10"/>
    <mergeCell ref="M10:P10"/>
    <mergeCell ref="Q10:S10"/>
    <mergeCell ref="T10:Y10"/>
    <mergeCell ref="A9:C9"/>
    <mergeCell ref="D9:F9"/>
    <mergeCell ref="G9:L9"/>
    <mergeCell ref="M9:P9"/>
    <mergeCell ref="Q9:S9"/>
    <mergeCell ref="T9:Y9"/>
    <mergeCell ref="A12:C12"/>
    <mergeCell ref="D12:F12"/>
    <mergeCell ref="G12:L12"/>
    <mergeCell ref="M12:P12"/>
    <mergeCell ref="Q12:S12"/>
    <mergeCell ref="T12:Y12"/>
    <mergeCell ref="A11:C11"/>
    <mergeCell ref="D11:F11"/>
    <mergeCell ref="G11:L11"/>
    <mergeCell ref="M11:P11"/>
    <mergeCell ref="Q11:S11"/>
    <mergeCell ref="T11:Y11"/>
    <mergeCell ref="A14:C14"/>
    <mergeCell ref="D14:F14"/>
    <mergeCell ref="G14:L14"/>
    <mergeCell ref="M14:P14"/>
    <mergeCell ref="Q14:S14"/>
    <mergeCell ref="T14:Y14"/>
    <mergeCell ref="A13:C13"/>
    <mergeCell ref="D13:F13"/>
    <mergeCell ref="G13:L13"/>
    <mergeCell ref="M13:P13"/>
    <mergeCell ref="Q13:S13"/>
    <mergeCell ref="T13:Y13"/>
    <mergeCell ref="A16:C16"/>
    <mergeCell ref="D16:F16"/>
    <mergeCell ref="G16:L16"/>
    <mergeCell ref="M16:P16"/>
    <mergeCell ref="Q16:S16"/>
    <mergeCell ref="T16:Y16"/>
    <mergeCell ref="A15:C15"/>
    <mergeCell ref="D15:F15"/>
    <mergeCell ref="G15:L15"/>
    <mergeCell ref="M15:P15"/>
    <mergeCell ref="Q15:S15"/>
    <mergeCell ref="T15:Y15"/>
    <mergeCell ref="A18:C18"/>
    <mergeCell ref="D18:F18"/>
    <mergeCell ref="G18:L18"/>
    <mergeCell ref="M18:P18"/>
    <mergeCell ref="Q18:S18"/>
    <mergeCell ref="T18:Y18"/>
    <mergeCell ref="Q20:S20"/>
    <mergeCell ref="A17:C17"/>
    <mergeCell ref="D17:F17"/>
    <mergeCell ref="G17:L17"/>
    <mergeCell ref="M17:P17"/>
    <mergeCell ref="Q17:S17"/>
    <mergeCell ref="T17:Y17"/>
    <mergeCell ref="A19:C19"/>
    <mergeCell ref="D19:F19"/>
    <mergeCell ref="G19:L19"/>
    <mergeCell ref="M19:P19"/>
    <mergeCell ref="Q19:S19"/>
    <mergeCell ref="T19:Y20"/>
    <mergeCell ref="A20:C20"/>
    <mergeCell ref="D20:F20"/>
    <mergeCell ref="G20:L20"/>
    <mergeCell ref="M20:P20"/>
    <mergeCell ref="T21:Y22"/>
    <mergeCell ref="A22:C22"/>
    <mergeCell ref="D22:F22"/>
    <mergeCell ref="G22:L22"/>
    <mergeCell ref="M22:P22"/>
    <mergeCell ref="A23:C23"/>
    <mergeCell ref="D23:F23"/>
    <mergeCell ref="G23:L23"/>
    <mergeCell ref="M23:P23"/>
    <mergeCell ref="Q23:S23"/>
    <mergeCell ref="A21:C21"/>
    <mergeCell ref="D21:F21"/>
    <mergeCell ref="G21:L21"/>
    <mergeCell ref="M21:P21"/>
    <mergeCell ref="Q21:S22"/>
    <mergeCell ref="A25:C25"/>
    <mergeCell ref="D25:F25"/>
    <mergeCell ref="G25:L25"/>
    <mergeCell ref="M25:P25"/>
    <mergeCell ref="Q25:S25"/>
    <mergeCell ref="T25:Y25"/>
    <mergeCell ref="T23:Y23"/>
    <mergeCell ref="A24:C24"/>
    <mergeCell ref="D24:F24"/>
    <mergeCell ref="G24:L24"/>
    <mergeCell ref="M24:P24"/>
    <mergeCell ref="Q24:S24"/>
    <mergeCell ref="T24:Y24"/>
    <mergeCell ref="A27:C27"/>
    <mergeCell ref="D27:F27"/>
    <mergeCell ref="G27:L27"/>
    <mergeCell ref="M27:P27"/>
    <mergeCell ref="Q27:S27"/>
    <mergeCell ref="T27:Y27"/>
    <mergeCell ref="A26:C26"/>
    <mergeCell ref="D26:F26"/>
    <mergeCell ref="G26:L26"/>
    <mergeCell ref="M26:P26"/>
    <mergeCell ref="Q26:S26"/>
    <mergeCell ref="T26:Y26"/>
    <mergeCell ref="A29:C29"/>
    <mergeCell ref="D29:F29"/>
    <mergeCell ref="G29:L29"/>
    <mergeCell ref="M29:P29"/>
    <mergeCell ref="Q29:S29"/>
    <mergeCell ref="T29:Y29"/>
    <mergeCell ref="A28:C28"/>
    <mergeCell ref="D28:F28"/>
    <mergeCell ref="G28:L28"/>
    <mergeCell ref="M28:P28"/>
    <mergeCell ref="Q28:S28"/>
    <mergeCell ref="T28:Y28"/>
    <mergeCell ref="A32:C32"/>
    <mergeCell ref="D32:F32"/>
    <mergeCell ref="G32:L32"/>
    <mergeCell ref="M32:P32"/>
    <mergeCell ref="Q32:S32"/>
    <mergeCell ref="T32:Y32"/>
    <mergeCell ref="A30:C30"/>
    <mergeCell ref="D30:F30"/>
    <mergeCell ref="G30:L30"/>
    <mergeCell ref="M30:P30"/>
    <mergeCell ref="Q30:S31"/>
    <mergeCell ref="T30:Y31"/>
    <mergeCell ref="A31:C31"/>
    <mergeCell ref="D31:F31"/>
    <mergeCell ref="G31:L31"/>
    <mergeCell ref="M31:P31"/>
    <mergeCell ref="A34:C34"/>
    <mergeCell ref="D34:F34"/>
    <mergeCell ref="G34:L34"/>
    <mergeCell ref="M34:P34"/>
    <mergeCell ref="Q34:S34"/>
    <mergeCell ref="T34:Y34"/>
    <mergeCell ref="A33:C33"/>
    <mergeCell ref="D33:F33"/>
    <mergeCell ref="G33:L33"/>
    <mergeCell ref="M33:P33"/>
    <mergeCell ref="Q33:S33"/>
    <mergeCell ref="T33:Y33"/>
    <mergeCell ref="A36:C36"/>
    <mergeCell ref="D36:F36"/>
    <mergeCell ref="G36:L36"/>
    <mergeCell ref="M36:P36"/>
    <mergeCell ref="Q36:S36"/>
    <mergeCell ref="T36:Y36"/>
    <mergeCell ref="A35:C35"/>
    <mergeCell ref="D35:F35"/>
    <mergeCell ref="G35:L35"/>
    <mergeCell ref="M35:P35"/>
    <mergeCell ref="Q35:S35"/>
    <mergeCell ref="T35:Y35"/>
    <mergeCell ref="A38:C38"/>
    <mergeCell ref="D38:F38"/>
    <mergeCell ref="G38:L38"/>
    <mergeCell ref="M38:P38"/>
    <mergeCell ref="Q38:S38"/>
    <mergeCell ref="T38:Y38"/>
    <mergeCell ref="A37:C37"/>
    <mergeCell ref="D37:F37"/>
    <mergeCell ref="G37:L37"/>
    <mergeCell ref="M37:P37"/>
    <mergeCell ref="Q37:S37"/>
    <mergeCell ref="T37:Y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5ABDEE73D64C498E289DD4F8FF7762" ma:contentTypeVersion="10" ma:contentTypeDescription="Create a new document." ma:contentTypeScope="" ma:versionID="60b2982b948ab5c670d500d9c5748b02">
  <xsd:schema xmlns:xsd="http://www.w3.org/2001/XMLSchema" xmlns:xs="http://www.w3.org/2001/XMLSchema" xmlns:p="http://schemas.microsoft.com/office/2006/metadata/properties" xmlns:ns2="91258fd1-3bc0-42f1-b9a8-2e5568d32713" xmlns:ns3="fafc87be-1b46-45cb-83c0-28e5dae23f38" targetNamespace="http://schemas.microsoft.com/office/2006/metadata/properties" ma:root="true" ma:fieldsID="f12abcaec2f8dd43884a52a18573f3f6" ns2:_="" ns3:_="">
    <xsd:import namespace="91258fd1-3bc0-42f1-b9a8-2e5568d32713"/>
    <xsd:import namespace="fafc87be-1b46-45cb-83c0-28e5dae23f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58fd1-3bc0-42f1-b9a8-2e5568d327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c87be-1b46-45cb-83c0-28e5dae23f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F2AF8-8794-46CF-903E-9A2C92D04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58fd1-3bc0-42f1-b9a8-2e5568d32713"/>
    <ds:schemaRef ds:uri="fafc87be-1b46-45cb-83c0-28e5dae23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3C7E62-6F52-4C9C-8719-04A4DC25271E}">
  <ds:schemaRefs>
    <ds:schemaRef ds:uri="http://schemas.microsoft.com/office/infopath/2007/PartnerControls"/>
    <ds:schemaRef ds:uri="http://schemas.openxmlformats.org/package/2006/metadata/core-properties"/>
    <ds:schemaRef ds:uri="http://purl.org/dc/dcmitype/"/>
    <ds:schemaRef ds:uri="http://purl.org/dc/elements/1.1/"/>
    <ds:schemaRef ds:uri="91258fd1-3bc0-42f1-b9a8-2e5568d32713"/>
    <ds:schemaRef ds:uri="http://schemas.microsoft.com/office/2006/documentManagement/types"/>
    <ds:schemaRef ds:uri="http://www.w3.org/XML/1998/namespace"/>
    <ds:schemaRef ds:uri="http://schemas.microsoft.com/office/2006/metadata/properties"/>
    <ds:schemaRef ds:uri="fafc87be-1b46-45cb-83c0-28e5dae23f38"/>
    <ds:schemaRef ds:uri="http://purl.org/dc/terms/"/>
  </ds:schemaRefs>
</ds:datastoreItem>
</file>

<file path=customXml/itemProps3.xml><?xml version="1.0" encoding="utf-8"?>
<ds:datastoreItem xmlns:ds="http://schemas.openxmlformats.org/officeDocument/2006/customXml" ds:itemID="{AC2F7C67-973E-4FFB-AAA5-A6E6B6AC8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 Project Proposal</vt:lpstr>
      <vt:lpstr>List of Green Lane Solutions</vt:lpstr>
    </vt:vector>
  </TitlesOfParts>
  <Manager/>
  <Company>NN+A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Hoe (AIC)</dc:creator>
  <cp:keywords/>
  <dc:description/>
  <cp:lastModifiedBy>rena surash</cp:lastModifiedBy>
  <cp:revision/>
  <dcterms:created xsi:type="dcterms:W3CDTF">2023-07-06T03:30:39Z</dcterms:created>
  <dcterms:modified xsi:type="dcterms:W3CDTF">2025-10-10T03:30:35Z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0x0101004E5ABDEE73D64C498E289DD4F8FF7762</vt:lpwstr>
  </property>
  <property fmtid="{D5CDD505-2E9C-101B-9397-08002B2CF9AE}" pid="3" name="MSIP_Label_9aa97892-713b-46fe-9ee9-204df008ac9d_Enabled">
    <vt:lpwstr>true</vt:lpwstr>
  </property>
  <property fmtid="{D5CDD505-2E9C-101B-9397-08002B2CF9AE}" pid="4" name="MSIP_Label_9aa97892-713b-46fe-9ee9-204df008ac9d_SetDate">
    <vt:lpwstr>2025-06-11T08:41:54Z</vt:lpwstr>
  </property>
  <property fmtid="{D5CDD505-2E9C-101B-9397-08002B2CF9AE}" pid="5" name="MSIP_Label_9aa97892-713b-46fe-9ee9-204df008ac9d_Method">
    <vt:lpwstr>Privileged</vt:lpwstr>
  </property>
  <property fmtid="{D5CDD505-2E9C-101B-9397-08002B2CF9AE}" pid="6" name="MSIP_Label_9aa97892-713b-46fe-9ee9-204df008ac9d_Name">
    <vt:lpwstr>Restricted Sensitive Normal</vt:lpwstr>
  </property>
  <property fmtid="{D5CDD505-2E9C-101B-9397-08002B2CF9AE}" pid="7" name="MSIP_Label_9aa97892-713b-46fe-9ee9-204df008ac9d_SiteId">
    <vt:lpwstr>6ef68169-639f-4d8f-8b7a-c981fab3c31b</vt:lpwstr>
  </property>
  <property fmtid="{D5CDD505-2E9C-101B-9397-08002B2CF9AE}" pid="8" name="MSIP_Label_9aa97892-713b-46fe-9ee9-204df008ac9d_ActionId">
    <vt:lpwstr>69779e4f-3981-469a-b7da-f0974a5163f3</vt:lpwstr>
  </property>
  <property fmtid="{D5CDD505-2E9C-101B-9397-08002B2CF9AE}" pid="9" name="MSIP_Label_9aa97892-713b-46fe-9ee9-204df008ac9d_ContentBits">
    <vt:lpwstr>0</vt:lpwstr>
  </property>
</Properties>
</file>